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626"/>
  <workbookPr/>
  <mc:AlternateContent xmlns:mc="http://schemas.openxmlformats.org/markup-compatibility/2006">
    <mc:Choice Requires="x15">
      <x15ac:absPath xmlns:x15ac="http://schemas.microsoft.com/office/spreadsheetml/2010/11/ac" url="C:\Users\Mike\Documents\XLS\"/>
    </mc:Choice>
  </mc:AlternateContent>
  <xr:revisionPtr revIDLastSave="0" documentId="8_{7355CDAA-39A2-4494-9132-C8D0134BDB3E}" xr6:coauthVersionLast="47" xr6:coauthVersionMax="47" xr10:uidLastSave="{00000000-0000-0000-0000-000000000000}"/>
  <bookViews>
    <workbookView xWindow="-103" yWindow="-103" windowWidth="33120" windowHeight="18120" xr2:uid="{2AE356B7-6C43-4E30-81F5-3ED02B9EC772}"/>
  </bookViews>
  <sheets>
    <sheet name="Main" sheetId="1" r:id="rId1"/>
    <sheet name="TL-120 Examples" sheetId="3" r:id="rId2"/>
    <sheet name="Mercury 12 Examples" sheetId="10" r:id="rId3"/>
    <sheet name="Twin-Rig Examples" sheetId="4" r:id="rId4"/>
    <sheet name="Di Marzio Enhanced" sheetId="5" r:id="rId5"/>
    <sheet name="Max CoC - Then Tweak" sheetId="2" r:id="rId6"/>
    <sheet name="Immersion" sheetId="6" r:id="rId7"/>
    <sheet name="JimmyD 3D" sheetId="7" r:id="rId8"/>
    <sheet name="RB67 50 DoFMaster" sheetId="8" r:id="rId9"/>
    <sheet name="903 SWC Mockup" sheetId="9" r:id="rId10"/>
    <sheet name="Anonymous Correspondence" sheetId="11" r:id="rId11"/>
  </sheet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F23" i="10" l="1"/>
  <c r="E23" i="10"/>
  <c r="D23" i="10"/>
  <c r="C23" i="10"/>
  <c r="F21" i="10"/>
  <c r="E21" i="10"/>
  <c r="D21" i="10"/>
  <c r="C21" i="10"/>
  <c r="F20" i="10"/>
  <c r="F17" i="10" s="1"/>
  <c r="F18" i="10" s="1"/>
  <c r="E20" i="10"/>
  <c r="E17" i="10" s="1"/>
  <c r="E18" i="10" s="1"/>
  <c r="D20" i="10"/>
  <c r="D17" i="10" s="1"/>
  <c r="D18" i="10" s="1"/>
  <c r="C20" i="10"/>
  <c r="C17" i="10" s="1"/>
  <c r="C18" i="10" s="1"/>
  <c r="E38" i="1"/>
  <c r="E37" i="1"/>
  <c r="E36" i="1"/>
  <c r="E32" i="1"/>
  <c r="E30" i="1"/>
  <c r="E29" i="1"/>
  <c r="G99" i="1"/>
  <c r="G100" i="1" s="1"/>
  <c r="G101" i="1" s="1"/>
  <c r="F99" i="1"/>
  <c r="F100" i="1" s="1"/>
  <c r="F101" i="1" s="1"/>
  <c r="E99" i="1"/>
  <c r="E100" i="1" s="1"/>
  <c r="E101" i="1" s="1"/>
  <c r="D99" i="1"/>
  <c r="D100" i="1" s="1"/>
  <c r="D101" i="1" s="1"/>
  <c r="E33" i="1"/>
  <c r="E40" i="1"/>
  <c r="E39" i="1"/>
  <c r="E35" i="1"/>
  <c r="E34" i="1"/>
  <c r="E31" i="1"/>
  <c r="D23" i="3"/>
  <c r="E23" i="3"/>
  <c r="F23" i="3"/>
  <c r="C23" i="3"/>
  <c r="D103" i="1"/>
  <c r="G103" i="1"/>
  <c r="F103" i="1"/>
  <c r="E103" i="1"/>
  <c r="F23" i="4"/>
  <c r="F22" i="4"/>
  <c r="F17" i="4" s="1"/>
  <c r="F18" i="4" s="1"/>
  <c r="E23" i="4"/>
  <c r="E22" i="4"/>
  <c r="E17" i="4" s="1"/>
  <c r="E18" i="4" s="1"/>
  <c r="D23" i="4"/>
  <c r="D22" i="4"/>
  <c r="D17" i="4" s="1"/>
  <c r="D18" i="4" s="1"/>
  <c r="C23" i="4"/>
  <c r="C22" i="4"/>
  <c r="C17" i="4" s="1"/>
  <c r="C18" i="4" s="1"/>
  <c r="F21" i="3"/>
  <c r="F20" i="3"/>
  <c r="F17" i="3" s="1"/>
  <c r="F18" i="3" s="1"/>
  <c r="E21" i="3"/>
  <c r="E20" i="3"/>
  <c r="E17" i="3" s="1"/>
  <c r="E18" i="3" s="1"/>
  <c r="D21" i="3"/>
  <c r="D20" i="3"/>
  <c r="D17" i="3" s="1"/>
  <c r="D18" i="3" s="1"/>
  <c r="C21" i="3"/>
  <c r="C20" i="3"/>
  <c r="C17" i="3" s="1"/>
  <c r="C18" i="3" s="1"/>
  <c r="E28" i="1"/>
  <c r="E44" i="1"/>
  <c r="E43" i="1"/>
  <c r="D46" i="1"/>
  <c r="G97" i="1"/>
  <c r="G96" i="1"/>
  <c r="G93" i="1" s="1"/>
  <c r="G94" i="1" s="1"/>
  <c r="G106" i="1" s="1"/>
  <c r="F97" i="1"/>
  <c r="F96" i="1"/>
  <c r="F93" i="1" s="1"/>
  <c r="F94" i="1" s="1"/>
  <c r="F106" i="1" s="1"/>
  <c r="E97" i="1"/>
  <c r="E96" i="1"/>
  <c r="E93" i="1" s="1"/>
  <c r="E94" i="1" s="1"/>
  <c r="E106" i="1" s="1"/>
  <c r="D97" i="1"/>
  <c r="D96" i="1"/>
  <c r="D93" i="1" s="1"/>
  <c r="D94" i="1" s="1"/>
  <c r="D53" i="1"/>
  <c r="D54" i="1" s="1"/>
  <c r="D56" i="1" s="1"/>
  <c r="D48" i="1"/>
  <c r="D49" i="1" s="1"/>
  <c r="D51" i="1" s="1"/>
  <c r="C16" i="2"/>
  <c r="C98" i="2"/>
  <c r="C96" i="2"/>
  <c r="C94" i="2"/>
  <c r="C92" i="2"/>
  <c r="C90" i="2"/>
  <c r="C88" i="2"/>
  <c r="C71" i="2"/>
  <c r="D90" i="2" s="1"/>
  <c r="E68" i="2"/>
  <c r="E66" i="2"/>
  <c r="E64" i="2"/>
  <c r="E62" i="2"/>
  <c r="E60" i="2"/>
  <c r="E58" i="2"/>
  <c r="E56" i="2"/>
  <c r="E55" i="2"/>
  <c r="E54" i="2"/>
  <c r="C27" i="2"/>
  <c r="C63" i="2"/>
  <c r="C65" i="2" s="1"/>
  <c r="C67" i="2" s="1"/>
  <c r="E67" i="2" s="1"/>
  <c r="C61" i="2"/>
  <c r="E61" i="2" s="1"/>
  <c r="C59" i="2"/>
  <c r="E59" i="2" s="1"/>
  <c r="C57" i="2"/>
  <c r="E57" i="2" s="1"/>
  <c r="D27" i="10" l="1"/>
  <c r="D26" i="10"/>
  <c r="F27" i="10"/>
  <c r="F26" i="10"/>
  <c r="E27" i="10"/>
  <c r="E26" i="10"/>
  <c r="C27" i="10"/>
  <c r="C26" i="10"/>
  <c r="D55" i="1"/>
  <c r="D50" i="1"/>
  <c r="F107" i="1"/>
  <c r="E107" i="1"/>
  <c r="G107" i="1"/>
  <c r="C26" i="4"/>
  <c r="C27" i="4"/>
  <c r="F27" i="4"/>
  <c r="F26" i="4"/>
  <c r="D26" i="4"/>
  <c r="D27" i="4"/>
  <c r="E27" i="4"/>
  <c r="E26" i="4"/>
  <c r="C26" i="3"/>
  <c r="C27" i="3"/>
  <c r="D26" i="3"/>
  <c r="D27" i="3"/>
  <c r="E26" i="3"/>
  <c r="E27" i="3"/>
  <c r="F26" i="3"/>
  <c r="F27" i="3"/>
  <c r="E90" i="2"/>
  <c r="D91" i="2"/>
  <c r="E91" i="2" s="1"/>
  <c r="D92" i="2"/>
  <c r="E92" i="2" s="1"/>
  <c r="D93" i="2"/>
  <c r="E93" i="2" s="1"/>
  <c r="D94" i="2"/>
  <c r="E94" i="2" s="1"/>
  <c r="D95" i="2"/>
  <c r="E95" i="2" s="1"/>
  <c r="D96" i="2"/>
  <c r="E96" i="2" s="1"/>
  <c r="D85" i="2"/>
  <c r="E85" i="2" s="1"/>
  <c r="D97" i="2"/>
  <c r="E97" i="2" s="1"/>
  <c r="E63" i="2"/>
  <c r="D86" i="2"/>
  <c r="E86" i="2" s="1"/>
  <c r="D98" i="2"/>
  <c r="E98" i="2" s="1"/>
  <c r="D87" i="2"/>
  <c r="E87" i="2" s="1"/>
  <c r="D99" i="2"/>
  <c r="E99" i="2" s="1"/>
  <c r="D88" i="2"/>
  <c r="E88" i="2" s="1"/>
  <c r="D89" i="2"/>
  <c r="E89" i="2" s="1"/>
  <c r="E65" i="2"/>
  <c r="D107" i="1"/>
  <c r="D106" i="1"/>
</calcChain>
</file>

<file path=xl/sharedStrings.xml><?xml version="1.0" encoding="utf-8"?>
<sst xmlns="http://schemas.openxmlformats.org/spreadsheetml/2006/main" count="429" uniqueCount="313">
  <si>
    <r>
      <t xml:space="preserve">&lt;--- </t>
    </r>
    <r>
      <rPr>
        <b/>
        <sz val="10"/>
        <color theme="1"/>
        <rFont val="Calibri"/>
        <family val="2"/>
        <scheme val="minor"/>
      </rPr>
      <t>75mm</t>
    </r>
    <r>
      <rPr>
        <sz val="10"/>
        <color theme="1"/>
        <rFont val="Calibri"/>
        <family val="2"/>
        <scheme val="minor"/>
      </rPr>
      <t xml:space="preserve"> is common for MF3D viewers, yielding the magnifcations mentioned above.</t>
    </r>
  </si>
  <si>
    <t xml:space="preserve">     &lt;---  Inputs to Eq. 1 and Eq. 2</t>
  </si>
  <si>
    <r>
      <t xml:space="preserve">Stereo Base       </t>
    </r>
    <r>
      <rPr>
        <b/>
        <sz val="11"/>
        <color rgb="FF00B0F0"/>
        <rFont val="Calibri"/>
        <family val="2"/>
        <scheme val="minor"/>
      </rPr>
      <t>Base</t>
    </r>
    <r>
      <rPr>
        <b/>
        <sz val="11"/>
        <color theme="1"/>
        <rFont val="Calibri"/>
        <family val="2"/>
        <scheme val="minor"/>
      </rPr>
      <t xml:space="preserve"> </t>
    </r>
  </si>
  <si>
    <r>
      <t xml:space="preserve">Camera FL           </t>
    </r>
    <r>
      <rPr>
        <b/>
        <sz val="11"/>
        <color rgb="FF00B0F0"/>
        <rFont val="Calibri"/>
        <family val="2"/>
        <scheme val="minor"/>
      </rPr>
      <t xml:space="preserve"> Fc </t>
    </r>
  </si>
  <si>
    <r>
      <t xml:space="preserve">Viewer FL           </t>
    </r>
    <r>
      <rPr>
        <b/>
        <sz val="11"/>
        <color rgb="FF00B0F0"/>
        <rFont val="Calibri"/>
        <family val="2"/>
        <scheme val="minor"/>
      </rPr>
      <t xml:space="preserve">Fv   </t>
    </r>
  </si>
  <si>
    <r>
      <t xml:space="preserve">% of MAOFD Desired </t>
    </r>
    <r>
      <rPr>
        <sz val="11"/>
        <color theme="1"/>
        <rFont val="Calibri"/>
        <family val="2"/>
        <scheme val="minor"/>
      </rPr>
      <t xml:space="preserve">(values &lt;50 will appear flat) </t>
    </r>
    <r>
      <rPr>
        <b/>
        <sz val="11"/>
        <color theme="1"/>
        <rFont val="Calibri"/>
        <family val="2"/>
        <scheme val="minor"/>
      </rPr>
      <t xml:space="preserve">          </t>
    </r>
    <r>
      <rPr>
        <b/>
        <sz val="11"/>
        <color rgb="FF00B0F0"/>
        <rFont val="Calibri"/>
        <family val="2"/>
        <scheme val="minor"/>
      </rPr>
      <t>M</t>
    </r>
    <r>
      <rPr>
        <b/>
        <sz val="11"/>
        <color theme="1"/>
        <rFont val="Calibri"/>
        <family val="2"/>
        <scheme val="minor"/>
      </rPr>
      <t xml:space="preserve"> </t>
    </r>
  </si>
  <si>
    <r>
      <rPr>
        <b/>
        <sz val="11"/>
        <rFont val="Calibri"/>
        <family val="2"/>
        <scheme val="minor"/>
      </rPr>
      <t xml:space="preserve">Virtual Image Distance </t>
    </r>
    <r>
      <rPr>
        <sz val="11"/>
        <rFont val="Calibri"/>
        <family val="2"/>
        <scheme val="minor"/>
      </rPr>
      <t xml:space="preserve">(250mm to Infinity) </t>
    </r>
    <r>
      <rPr>
        <b/>
        <sz val="11"/>
        <rFont val="Calibri"/>
        <family val="2"/>
        <scheme val="minor"/>
      </rPr>
      <t xml:space="preserve">          </t>
    </r>
    <r>
      <rPr>
        <b/>
        <sz val="11"/>
        <color rgb="FF00B0F0"/>
        <rFont val="Calibri"/>
        <family val="2"/>
        <scheme val="minor"/>
      </rPr>
      <t xml:space="preserve"> Di </t>
    </r>
  </si>
  <si>
    <t xml:space="preserve">  &lt;--- Note that an aperture marked f/22 is actually f/22.6, similar to f/11 actually being f/11.3.</t>
  </si>
  <si>
    <r>
      <rPr>
        <b/>
        <sz val="11"/>
        <color theme="1"/>
        <rFont val="Calibri"/>
        <family val="2"/>
        <scheme val="minor"/>
      </rPr>
      <t>Maximum Available f-Number</t>
    </r>
    <r>
      <rPr>
        <b/>
        <sz val="11"/>
        <color theme="1"/>
        <rFont val="Calibri"/>
        <family val="2"/>
        <scheme val="minor"/>
      </rPr>
      <t xml:space="preserve"> at the Camera Lenses:  </t>
    </r>
    <r>
      <rPr>
        <sz val="11"/>
        <color theme="1"/>
        <rFont val="Calibri"/>
        <family val="2"/>
        <scheme val="minor"/>
      </rPr>
      <t xml:space="preserve">  </t>
    </r>
  </si>
  <si>
    <t>|</t>
  </si>
  <si>
    <t>v</t>
  </si>
  <si>
    <t>Step 1:</t>
  </si>
  <si>
    <t>Step 2:</t>
  </si>
  <si>
    <t xml:space="preserve">Diffraction-limit f-Number = Your calculated Maximum Permissible CoC Diameter / 0.00135383           </t>
  </si>
  <si>
    <t>https://www.kenrockwell.com/tech/focus.htm</t>
  </si>
  <si>
    <t>https://www.largeformatphotography.info/archives/JacobsonLensTutorial.pdf</t>
  </si>
  <si>
    <t xml:space="preserve">     Knut Andersson's Rearranged DiMarzio-Davis Equation, solving for N</t>
  </si>
  <si>
    <r>
      <t xml:space="preserve">  </t>
    </r>
    <r>
      <rPr>
        <b/>
        <sz val="12"/>
        <color theme="0"/>
        <rFont val="Calibri"/>
        <family val="2"/>
        <scheme val="minor"/>
      </rPr>
      <t>Knut Andersson's Rearranged DiMarzio-Davis Equation, solving for N</t>
    </r>
  </si>
  <si>
    <t>Twin-Rig Examples</t>
  </si>
  <si>
    <t>www.AccessZ.com</t>
  </si>
  <si>
    <t xml:space="preserve">                                     Evaluate and Compare Up To Four Systems In These Columns.</t>
  </si>
  <si>
    <r>
      <rPr>
        <b/>
        <sz val="11"/>
        <color theme="4"/>
        <rFont val="Calibri"/>
        <family val="2"/>
        <scheme val="minor"/>
      </rPr>
      <t xml:space="preserve">  Calculated</t>
    </r>
    <r>
      <rPr>
        <b/>
        <sz val="11"/>
        <rFont val="Calibri"/>
        <family val="2"/>
        <scheme val="minor"/>
      </rPr>
      <t xml:space="preserve"> Viewer Magnification when </t>
    </r>
    <r>
      <rPr>
        <b/>
        <sz val="11"/>
        <color rgb="FF00B0F0"/>
        <rFont val="Calibri"/>
        <family val="2"/>
        <scheme val="minor"/>
      </rPr>
      <t>Di = Infinity</t>
    </r>
    <r>
      <rPr>
        <b/>
        <sz val="11"/>
        <rFont val="Calibri"/>
        <family val="2"/>
        <scheme val="minor"/>
      </rPr>
      <t xml:space="preserve">  for the Specified Fv   </t>
    </r>
  </si>
  <si>
    <r>
      <rPr>
        <b/>
        <sz val="11"/>
        <color theme="4"/>
        <rFont val="Calibri"/>
        <family val="2"/>
        <scheme val="minor"/>
      </rPr>
      <t xml:space="preserve">  Calculated</t>
    </r>
    <r>
      <rPr>
        <b/>
        <sz val="11"/>
        <color rgb="FFFF0000"/>
        <rFont val="Calibri"/>
        <family val="2"/>
        <scheme val="minor"/>
      </rPr>
      <t xml:space="preserve"> </t>
    </r>
    <r>
      <rPr>
        <b/>
        <sz val="11"/>
        <color theme="1"/>
        <rFont val="Calibri"/>
        <family val="2"/>
        <scheme val="minor"/>
      </rPr>
      <t xml:space="preserve">Maximum Permissible CoC Diameter (mm) </t>
    </r>
    <r>
      <rPr>
        <b/>
        <sz val="11"/>
        <color rgb="FFFF0000"/>
        <rFont val="Calibri"/>
        <family val="2"/>
        <scheme val="minor"/>
      </rPr>
      <t>-</t>
    </r>
    <r>
      <rPr>
        <b/>
        <sz val="11"/>
        <color theme="1"/>
        <rFont val="Calibri"/>
        <family val="2"/>
        <scheme val="minor"/>
      </rPr>
      <t xml:space="preserve"> </t>
    </r>
    <r>
      <rPr>
        <b/>
        <sz val="11"/>
        <color rgb="FFFF0000"/>
        <rFont val="Calibri"/>
        <family val="2"/>
        <scheme val="minor"/>
      </rPr>
      <t xml:space="preserve">Ignores Diffraction!  </t>
    </r>
    <r>
      <rPr>
        <b/>
        <sz val="11"/>
        <color theme="1"/>
        <rFont val="Calibri"/>
        <family val="2"/>
        <scheme val="minor"/>
      </rPr>
      <t xml:space="preserve">        </t>
    </r>
  </si>
  <si>
    <r>
      <rPr>
        <b/>
        <sz val="11"/>
        <color theme="4"/>
        <rFont val="Calibri"/>
        <family val="2"/>
        <scheme val="minor"/>
      </rPr>
      <t xml:space="preserve">  Calculated</t>
    </r>
    <r>
      <rPr>
        <b/>
        <sz val="11"/>
        <color rgb="FFFF0000"/>
        <rFont val="Calibri"/>
        <family val="2"/>
        <scheme val="minor"/>
      </rPr>
      <t xml:space="preserve"> </t>
    </r>
    <r>
      <rPr>
        <b/>
        <sz val="11"/>
        <color theme="1"/>
        <rFont val="Calibri"/>
        <family val="2"/>
        <scheme val="minor"/>
      </rPr>
      <t xml:space="preserve">Maximum Permissible CoC Diameter (mm) </t>
    </r>
    <r>
      <rPr>
        <b/>
        <sz val="11"/>
        <color rgb="FFFF0000"/>
        <rFont val="Calibri"/>
        <family val="2"/>
        <scheme val="minor"/>
      </rPr>
      <t>-</t>
    </r>
    <r>
      <rPr>
        <b/>
        <sz val="11"/>
        <color theme="1"/>
        <rFont val="Calibri"/>
        <family val="2"/>
        <scheme val="minor"/>
      </rPr>
      <t xml:space="preserve"> </t>
    </r>
    <r>
      <rPr>
        <b/>
        <sz val="11"/>
        <color rgb="FFFF0000"/>
        <rFont val="Calibri"/>
        <family val="2"/>
        <scheme val="minor"/>
      </rPr>
      <t>Ignores Diffraction!</t>
    </r>
    <r>
      <rPr>
        <b/>
        <sz val="11"/>
        <color theme="1"/>
        <rFont val="Calibri"/>
        <family val="2"/>
        <scheme val="minor"/>
      </rPr>
      <t xml:space="preserve">           </t>
    </r>
  </si>
  <si>
    <r>
      <rPr>
        <b/>
        <sz val="11"/>
        <color theme="4"/>
        <rFont val="Calibri"/>
        <family val="2"/>
        <scheme val="minor"/>
      </rPr>
      <t xml:space="preserve">  Calculated</t>
    </r>
    <r>
      <rPr>
        <b/>
        <sz val="11"/>
        <color rgb="FFFF0000"/>
        <rFont val="Calibri"/>
        <family val="2"/>
        <scheme val="minor"/>
      </rPr>
      <t xml:space="preserve"> </t>
    </r>
    <r>
      <rPr>
        <b/>
        <sz val="11"/>
        <color theme="1"/>
        <rFont val="Calibri"/>
        <family val="2"/>
        <scheme val="minor"/>
      </rPr>
      <t>Max. CoC  / 1.414 (mm)</t>
    </r>
    <r>
      <rPr>
        <b/>
        <sz val="11"/>
        <color rgb="FF00B050"/>
        <rFont val="Calibri"/>
        <family val="2"/>
        <scheme val="minor"/>
      </rPr>
      <t xml:space="preserve"> -</t>
    </r>
    <r>
      <rPr>
        <b/>
        <sz val="11"/>
        <color theme="1"/>
        <rFont val="Calibri"/>
        <family val="2"/>
        <scheme val="minor"/>
      </rPr>
      <t xml:space="preserve"> </t>
    </r>
    <r>
      <rPr>
        <b/>
        <sz val="11"/>
        <color rgb="FF00B050"/>
        <rFont val="Calibri"/>
        <family val="2"/>
        <scheme val="minor"/>
      </rPr>
      <t>USE THIS FOR DOF CALCULATIONS!</t>
    </r>
    <r>
      <rPr>
        <b/>
        <sz val="11"/>
        <color theme="1"/>
        <rFont val="Calibri"/>
        <family val="2"/>
        <scheme val="minor"/>
      </rPr>
      <t xml:space="preserve">       </t>
    </r>
    <r>
      <rPr>
        <b/>
        <sz val="11"/>
        <color rgb="FF00B0F0"/>
        <rFont val="Calibri"/>
        <family val="2"/>
        <scheme val="minor"/>
      </rPr>
      <t>Ca</t>
    </r>
    <r>
      <rPr>
        <b/>
        <sz val="11"/>
        <color theme="1"/>
        <rFont val="Calibri"/>
        <family val="2"/>
        <scheme val="minor"/>
      </rPr>
      <t xml:space="preserve"> </t>
    </r>
  </si>
  <si>
    <t>when shooting with fixed-base stereo cameras or minimimized-base twin rigs).</t>
  </si>
  <si>
    <r>
      <t xml:space="preserve">Stereo Base (mm)            </t>
    </r>
    <r>
      <rPr>
        <b/>
        <sz val="11"/>
        <color rgb="FF00B0F0"/>
        <rFont val="Calibri"/>
        <family val="2"/>
        <scheme val="minor"/>
      </rPr>
      <t xml:space="preserve">B </t>
    </r>
  </si>
  <si>
    <r>
      <t xml:space="preserve">Camera FL (mm)          </t>
    </r>
    <r>
      <rPr>
        <b/>
        <sz val="11"/>
        <color rgb="FF00B0F0"/>
        <rFont val="Calibri"/>
        <family val="2"/>
        <scheme val="minor"/>
      </rPr>
      <t xml:space="preserve"> Fc </t>
    </r>
  </si>
  <si>
    <r>
      <t xml:space="preserve">Viewer FL (mm)           </t>
    </r>
    <r>
      <rPr>
        <b/>
        <sz val="11"/>
        <color rgb="FF00B0F0"/>
        <rFont val="Calibri"/>
        <family val="2"/>
        <scheme val="minor"/>
      </rPr>
      <t xml:space="preserve">Fv   </t>
    </r>
  </si>
  <si>
    <t>http://www.AccessZ.com/tools/Di_Marzio_Equation_Technical_Web.pdf</t>
  </si>
  <si>
    <t>http://www.accessz.com/tools/DiMarzio-Davis.xls</t>
  </si>
  <si>
    <t>http://www.accessz.com/tools/DiMarzio-Davis_for_OFD.xls</t>
  </si>
  <si>
    <t>Di Marzio-Davis Equation for Stereo Base:               Base =  M * Fc * Di * Fv / (6000 * Ca * N * (Fv + Di))</t>
  </si>
  <si>
    <t>https://dofmaster.com/custom.html</t>
  </si>
  <si>
    <t>&lt;--- Note that an aperture marked f/22 is actually f/22.6, similar to f/11 actually being f/11.3.</t>
  </si>
  <si>
    <r>
      <rPr>
        <b/>
        <sz val="10"/>
        <color rgb="FFFFC000"/>
        <rFont val="Calibri"/>
        <family val="2"/>
        <scheme val="minor"/>
      </rPr>
      <t>Evaluation 1</t>
    </r>
    <r>
      <rPr>
        <b/>
        <sz val="10"/>
        <color theme="0"/>
        <rFont val="Calibri"/>
        <family val="2"/>
        <scheme val="minor"/>
      </rPr>
      <t xml:space="preserve">
(Edit this cell as you wish, to describe a system.)</t>
    </r>
    <r>
      <rPr>
        <b/>
        <sz val="10"/>
        <color rgb="FFFFFF00"/>
        <rFont val="Calibri"/>
        <family val="2"/>
        <scheme val="minor"/>
      </rPr>
      <t xml:space="preserve">
</t>
    </r>
    <r>
      <rPr>
        <b/>
        <sz val="10"/>
        <color theme="0"/>
        <rFont val="Calibri"/>
        <family val="2"/>
        <scheme val="minor"/>
      </rPr>
      <t xml:space="preserve"> Specify inputs, above and below, in the yellow input fields, as needed for any fixed-base stereo camera or minimized-base twin rig to be used with a viewer having specifications typical of the viewers used by your expected audience.  Most MF stereo viewers have 75mm lenses, for example.</t>
    </r>
    <r>
      <rPr>
        <b/>
        <sz val="11"/>
        <color theme="9"/>
        <rFont val="Calibri"/>
        <family val="2"/>
        <scheme val="minor"/>
      </rPr>
      <t/>
    </r>
  </si>
  <si>
    <r>
      <rPr>
        <b/>
        <sz val="10"/>
        <color rgb="FFFFC000"/>
        <rFont val="Calibri"/>
        <family val="2"/>
        <scheme val="minor"/>
      </rPr>
      <t>Evaluation 2</t>
    </r>
    <r>
      <rPr>
        <b/>
        <sz val="10"/>
        <color theme="0"/>
        <rFont val="Calibri"/>
        <family val="2"/>
        <scheme val="minor"/>
      </rPr>
      <t xml:space="preserve">
(Edit this cell as you wish, to describe a system.)</t>
    </r>
    <r>
      <rPr>
        <b/>
        <sz val="10"/>
        <color rgb="FFFFFF00"/>
        <rFont val="Calibri"/>
        <family val="2"/>
        <scheme val="minor"/>
      </rPr>
      <t xml:space="preserve">
</t>
    </r>
    <r>
      <rPr>
        <b/>
        <sz val="10"/>
        <color theme="0"/>
        <rFont val="Calibri"/>
        <family val="2"/>
        <scheme val="minor"/>
      </rPr>
      <t xml:space="preserve"> Specify inputs, above and below, in the yellow input fields, as needed for any fixed-base stereo camera or minimized-base twin rig to be used with a viewer having specifications typical of the viewers used by your expected audience.  Most MF stereo viewers have 75mm lenses, for example.</t>
    </r>
    <r>
      <rPr>
        <b/>
        <sz val="11"/>
        <color theme="9"/>
        <rFont val="Calibri"/>
        <family val="2"/>
        <scheme val="minor"/>
      </rPr>
      <t/>
    </r>
  </si>
  <si>
    <r>
      <rPr>
        <b/>
        <sz val="10"/>
        <color rgb="FFFFC000"/>
        <rFont val="Calibri"/>
        <family val="2"/>
        <scheme val="minor"/>
      </rPr>
      <t>Evaluation 3</t>
    </r>
    <r>
      <rPr>
        <b/>
        <sz val="10"/>
        <color theme="0"/>
        <rFont val="Calibri"/>
        <family val="2"/>
        <scheme val="minor"/>
      </rPr>
      <t xml:space="preserve">
(Edit this cell as you wish, to describe a system.)</t>
    </r>
    <r>
      <rPr>
        <b/>
        <sz val="10"/>
        <color rgb="FFFFFF00"/>
        <rFont val="Calibri"/>
        <family val="2"/>
        <scheme val="minor"/>
      </rPr>
      <t xml:space="preserve">
</t>
    </r>
    <r>
      <rPr>
        <b/>
        <sz val="10"/>
        <color theme="0"/>
        <rFont val="Calibri"/>
        <family val="2"/>
        <scheme val="minor"/>
      </rPr>
      <t xml:space="preserve"> Specify inputs, above and below, in the yellow input fields, as needed for any fixed-base stereo camera or minimized-base twin rig to be used with a viewer having specifications typical of the viewers used by your expected audience.  Most MF stereo viewers have 75mm lenses, for example.</t>
    </r>
    <r>
      <rPr>
        <b/>
        <sz val="11"/>
        <color theme="9"/>
        <rFont val="Calibri"/>
        <family val="2"/>
        <scheme val="minor"/>
      </rPr>
      <t/>
    </r>
  </si>
  <si>
    <r>
      <rPr>
        <b/>
        <sz val="10"/>
        <color rgb="FFFFC000"/>
        <rFont val="Calibri"/>
        <family val="2"/>
        <scheme val="minor"/>
      </rPr>
      <t>Evaluation 4</t>
    </r>
    <r>
      <rPr>
        <b/>
        <sz val="10"/>
        <color theme="0"/>
        <rFont val="Calibri"/>
        <family val="2"/>
        <scheme val="minor"/>
      </rPr>
      <t xml:space="preserve">
(Edit this cell as you wish, to describe a system.)</t>
    </r>
    <r>
      <rPr>
        <b/>
        <sz val="10"/>
        <color rgb="FFFFFF00"/>
        <rFont val="Calibri"/>
        <family val="2"/>
        <scheme val="minor"/>
      </rPr>
      <t xml:space="preserve">
</t>
    </r>
    <r>
      <rPr>
        <b/>
        <sz val="10"/>
        <color theme="0"/>
        <rFont val="Calibri"/>
        <family val="2"/>
        <scheme val="minor"/>
      </rPr>
      <t xml:space="preserve"> Specify inputs, above and below, in the yellow input fields, as needed for any fixed-base stereo camera or minimized-base twin rig to be used with a viewer having specifications typical of the viewers used by your expected audience.  Most MF stereo viewers have 75mm lenses, for example.</t>
    </r>
    <r>
      <rPr>
        <b/>
        <sz val="11"/>
        <color theme="9"/>
        <rFont val="Calibri"/>
        <family val="2"/>
        <scheme val="minor"/>
      </rPr>
      <t/>
    </r>
  </si>
  <si>
    <r>
      <rPr>
        <b/>
        <sz val="11"/>
        <color rgb="FFFF0000"/>
        <rFont val="Calibri"/>
        <family val="2"/>
        <scheme val="minor"/>
      </rPr>
      <t xml:space="preserve">                 RED = FAILS</t>
    </r>
    <r>
      <rPr>
        <b/>
        <sz val="11"/>
        <color theme="0"/>
        <rFont val="Calibri"/>
        <family val="2"/>
        <scheme val="minor"/>
      </rPr>
      <t xml:space="preserve">           </t>
    </r>
    <r>
      <rPr>
        <b/>
        <sz val="11"/>
        <color rgb="FFFFFF00"/>
        <rFont val="Calibri"/>
        <family val="2"/>
        <scheme val="minor"/>
      </rPr>
      <t>YELLOW = PASSES At Only 1 Stop</t>
    </r>
    <r>
      <rPr>
        <b/>
        <sz val="11"/>
        <color rgb="FF92D050"/>
        <rFont val="Calibri"/>
        <family val="2"/>
        <scheme val="minor"/>
      </rPr>
      <t xml:space="preserve">          </t>
    </r>
    <r>
      <rPr>
        <b/>
        <sz val="11"/>
        <color theme="9" tint="0.39997558519241921"/>
        <rFont val="Calibri"/>
        <family val="2"/>
        <scheme val="minor"/>
      </rPr>
      <t xml:space="preserve"> </t>
    </r>
    <r>
      <rPr>
        <b/>
        <sz val="11"/>
        <color rgb="FF92D050"/>
        <rFont val="Calibri"/>
        <family val="2"/>
        <scheme val="minor"/>
      </rPr>
      <t>GREEN = PASSES at 2 Stops or More</t>
    </r>
  </si>
  <si>
    <t>&lt;--- Examples: The 3DWorld TL-120's fixed Base is 63.5mm.  The minimum Base for a Mamiya 7ii twin-rig is 160mm.</t>
  </si>
  <si>
    <t>&lt;--- Enter the FL of your camera lenses in mm.</t>
  </si>
  <si>
    <r>
      <t xml:space="preserve">  </t>
    </r>
    <r>
      <rPr>
        <b/>
        <sz val="11"/>
        <color theme="4"/>
        <rFont val="Calibri"/>
        <family val="2"/>
        <scheme val="minor"/>
      </rPr>
      <t xml:space="preserve">Calculated </t>
    </r>
    <r>
      <rPr>
        <b/>
        <sz val="11"/>
        <rFont val="Calibri"/>
        <family val="2"/>
        <scheme val="minor"/>
      </rPr>
      <t xml:space="preserve">Viewer Magnification when </t>
    </r>
    <r>
      <rPr>
        <b/>
        <sz val="11"/>
        <color rgb="FF00B0F0"/>
        <rFont val="Calibri"/>
        <family val="2"/>
        <scheme val="minor"/>
      </rPr>
      <t>Di = Infinity</t>
    </r>
    <r>
      <rPr>
        <b/>
        <sz val="11"/>
        <rFont val="Calibri"/>
        <family val="2"/>
        <scheme val="minor"/>
      </rPr>
      <t xml:space="preserve">  for the Specified Fv   </t>
    </r>
  </si>
  <si>
    <t xml:space="preserve"> For fixed-focus viewers (Uggh!) set this Minimum to the same value specified for the Maximum Virtual Image Distance. (Ex. 100000mm)</t>
  </si>
  <si>
    <r>
      <rPr>
        <b/>
        <sz val="11"/>
        <rFont val="Calibri"/>
        <family val="2"/>
        <scheme val="minor"/>
      </rPr>
      <t xml:space="preserve">Virtual Image Distance </t>
    </r>
    <r>
      <rPr>
        <sz val="11"/>
        <rFont val="Calibri"/>
        <family val="2"/>
        <scheme val="minor"/>
      </rPr>
      <t xml:space="preserve">(254mm to Infinity) </t>
    </r>
    <r>
      <rPr>
        <b/>
        <sz val="11"/>
        <rFont val="Calibri"/>
        <family val="2"/>
        <scheme val="minor"/>
      </rPr>
      <t xml:space="preserve">         </t>
    </r>
    <r>
      <rPr>
        <b/>
        <sz val="11"/>
        <color rgb="FF00B0F0"/>
        <rFont val="Calibri"/>
        <family val="2"/>
        <scheme val="minor"/>
      </rPr>
      <t xml:space="preserve"> Di </t>
    </r>
  </si>
  <si>
    <r>
      <rPr>
        <b/>
        <sz val="11"/>
        <color theme="4"/>
        <rFont val="Calibri"/>
        <family val="2"/>
        <scheme val="minor"/>
      </rPr>
      <t xml:space="preserve">  Calculated </t>
    </r>
    <r>
      <rPr>
        <b/>
        <sz val="11"/>
        <rFont val="Calibri"/>
        <family val="2"/>
        <scheme val="minor"/>
      </rPr>
      <t xml:space="preserve">Viewer Magnification when </t>
    </r>
    <r>
      <rPr>
        <b/>
        <sz val="11"/>
        <color rgb="FF00B0F0"/>
        <rFont val="Calibri"/>
        <family val="2"/>
        <scheme val="minor"/>
      </rPr>
      <t>Di = 254mm</t>
    </r>
    <r>
      <rPr>
        <b/>
        <sz val="11"/>
        <rFont val="Calibri"/>
        <family val="2"/>
        <scheme val="minor"/>
      </rPr>
      <t xml:space="preserve"> for the Specified Fv   </t>
    </r>
  </si>
  <si>
    <r>
      <t xml:space="preserve">  </t>
    </r>
    <r>
      <rPr>
        <b/>
        <sz val="11"/>
        <color theme="4"/>
        <rFont val="Calibri"/>
        <family val="2"/>
        <scheme val="minor"/>
      </rPr>
      <t>Calculated</t>
    </r>
    <r>
      <rPr>
        <b/>
        <sz val="11"/>
        <color rgb="FFFF0000"/>
        <rFont val="Calibri"/>
        <family val="2"/>
        <scheme val="minor"/>
      </rPr>
      <t xml:space="preserve"> </t>
    </r>
    <r>
      <rPr>
        <b/>
        <sz val="11"/>
        <color theme="1"/>
        <rFont val="Calibri"/>
        <family val="2"/>
        <scheme val="minor"/>
      </rPr>
      <t>Max. CoC  / 1.414 (mm)</t>
    </r>
    <r>
      <rPr>
        <b/>
        <sz val="11"/>
        <color rgb="FF00B050"/>
        <rFont val="Calibri"/>
        <family val="2"/>
        <scheme val="minor"/>
      </rPr>
      <t xml:space="preserve"> -</t>
    </r>
    <r>
      <rPr>
        <b/>
        <sz val="11"/>
        <color theme="1"/>
        <rFont val="Calibri"/>
        <family val="2"/>
        <scheme val="minor"/>
      </rPr>
      <t xml:space="preserve"> </t>
    </r>
    <r>
      <rPr>
        <b/>
        <sz val="11"/>
        <color rgb="FF00B050"/>
        <rFont val="Calibri"/>
        <family val="2"/>
        <scheme val="minor"/>
      </rPr>
      <t xml:space="preserve">Use </t>
    </r>
    <r>
      <rPr>
        <b/>
        <i/>
        <u/>
        <sz val="11"/>
        <color rgb="FF00B050"/>
        <rFont val="Calibri"/>
        <family val="2"/>
        <scheme val="minor"/>
      </rPr>
      <t>THIS</t>
    </r>
    <r>
      <rPr>
        <b/>
        <sz val="11"/>
        <color rgb="FF00B050"/>
        <rFont val="Calibri"/>
        <family val="2"/>
        <scheme val="minor"/>
      </rPr>
      <t xml:space="preserve"> CoC For DoF Calculations!</t>
    </r>
    <r>
      <rPr>
        <b/>
        <sz val="11"/>
        <color theme="1"/>
        <rFont val="Calibri"/>
        <family val="2"/>
        <scheme val="minor"/>
      </rPr>
      <t xml:space="preserve">       </t>
    </r>
    <r>
      <rPr>
        <b/>
        <sz val="11"/>
        <color rgb="FF00B0F0"/>
        <rFont val="Calibri"/>
        <family val="2"/>
        <scheme val="minor"/>
      </rPr>
      <t>Ca</t>
    </r>
    <r>
      <rPr>
        <b/>
        <sz val="11"/>
        <color theme="1"/>
        <rFont val="Calibri"/>
        <family val="2"/>
        <scheme val="minor"/>
      </rPr>
      <t xml:space="preserve"> </t>
    </r>
  </si>
  <si>
    <t xml:space="preserve"> Horizontal FoV for Di &lt; Infinity is calculated as: (2*ATAN((Aperture_Width)/(2*Lens_to_Film_Distance)))*180/Pi</t>
  </si>
  <si>
    <t xml:space="preserve"> Horizontal FoV for Di = Infinity is calculated as:  (2*ATAN((Aperture_Width)/(2*Fv)))*180/Pi</t>
  </si>
  <si>
    <t xml:space="preserve"> Vertical FoV for Di &lt; Infinity is calculated as: (2*ATAN((Aperture_Height)/(2*Lens_to_Film_Distance)))*180/Pi</t>
  </si>
  <si>
    <t xml:space="preserve"> Vertical FoV for Di = Infinity is calculated as:  (2*ATAN((Aperture_Height)/(2*Fv)))*180/Pi</t>
  </si>
  <si>
    <t xml:space="preserve"> Viewer Lens-to-Film Distance is calculated as: (254/Viewer Angular Magnification).</t>
  </si>
  <si>
    <t xml:space="preserve"> Angular magnifcation is calculated as: (254/Fv)+(254/Di), which for Di = Infinity, reduces to (254/Fv).  (Di is the distance at which the viewer's virtual image is focused.)</t>
  </si>
  <si>
    <t xml:space="preserve"> Angular magnifcation is calculated as: (254/Fv)+(250/Di), which for Di = 254mm, reduces to (254/Fv) + 1.  (Di is the distance at which the viewer's virtual image is focused.)</t>
  </si>
  <si>
    <r>
      <rPr>
        <b/>
        <sz val="11"/>
        <color theme="8" tint="-0.249977111117893"/>
        <rFont val="Calibri"/>
        <family val="2"/>
        <scheme val="minor"/>
      </rPr>
      <t>Calculated Viewer Magnification</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 254mm</t>
    </r>
    <r>
      <rPr>
        <b/>
        <sz val="11"/>
        <rFont val="Calibri"/>
        <family val="2"/>
        <scheme val="minor"/>
      </rPr>
      <t>:</t>
    </r>
  </si>
  <si>
    <r>
      <rPr>
        <b/>
        <sz val="11"/>
        <color theme="8" tint="-0.249977111117893"/>
        <rFont val="Calibri"/>
        <family val="2"/>
        <scheme val="minor"/>
      </rPr>
      <t>Calculated Lens-to-Film Distance</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=254mm</t>
    </r>
    <r>
      <rPr>
        <b/>
        <sz val="11"/>
        <rFont val="Calibri"/>
        <family val="2"/>
        <scheme val="minor"/>
      </rPr>
      <t xml:space="preserve"> (mm):</t>
    </r>
  </si>
  <si>
    <r>
      <rPr>
        <b/>
        <sz val="11"/>
        <color theme="8" tint="-0.249977111117893"/>
        <rFont val="Calibri"/>
        <family val="2"/>
        <scheme val="minor"/>
      </rPr>
      <t>Calculated Horizontal FoV</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=254mm</t>
    </r>
    <r>
      <rPr>
        <b/>
        <sz val="11"/>
        <rFont val="Calibri"/>
        <family val="2"/>
        <scheme val="minor"/>
      </rPr>
      <t xml:space="preserve"> (degrees):</t>
    </r>
  </si>
  <si>
    <r>
      <rPr>
        <b/>
        <sz val="11"/>
        <color theme="8" tint="-0.249977111117893"/>
        <rFont val="Calibri"/>
        <family val="2"/>
        <scheme val="minor"/>
      </rPr>
      <t>Calculated Vertical FoV</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=254mm</t>
    </r>
    <r>
      <rPr>
        <b/>
        <sz val="11"/>
        <rFont val="Calibri"/>
        <family val="2"/>
        <scheme val="minor"/>
      </rPr>
      <t xml:space="preserve"> (degrees):</t>
    </r>
  </si>
  <si>
    <r>
      <rPr>
        <b/>
        <sz val="11"/>
        <color theme="8" tint="-0.249977111117893"/>
        <rFont val="Calibri"/>
        <family val="2"/>
        <scheme val="minor"/>
      </rPr>
      <t>Calculated Viewer Magnification</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 Infinity</t>
    </r>
    <r>
      <rPr>
        <b/>
        <sz val="11"/>
        <rFont val="Calibri"/>
        <family val="2"/>
        <scheme val="minor"/>
      </rPr>
      <t>:</t>
    </r>
  </si>
  <si>
    <r>
      <rPr>
        <b/>
        <sz val="11"/>
        <color theme="8" tint="-0.249977111117893"/>
        <rFont val="Calibri"/>
        <family val="2"/>
        <scheme val="minor"/>
      </rPr>
      <t>Calculated Lens-to-Film Distance</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 Infinity</t>
    </r>
    <r>
      <rPr>
        <b/>
        <sz val="11"/>
        <rFont val="Calibri"/>
        <family val="2"/>
        <scheme val="minor"/>
      </rPr>
      <t xml:space="preserve"> (mm):</t>
    </r>
  </si>
  <si>
    <r>
      <rPr>
        <b/>
        <sz val="11"/>
        <color theme="8" tint="-0.249977111117893"/>
        <rFont val="Calibri"/>
        <family val="2"/>
        <scheme val="minor"/>
      </rPr>
      <t>Calculated Horizontal FoV</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 Infinity</t>
    </r>
    <r>
      <rPr>
        <b/>
        <sz val="11"/>
        <rFont val="Calibri"/>
        <family val="2"/>
        <scheme val="minor"/>
      </rPr>
      <t xml:space="preserve"> (degrees):</t>
    </r>
  </si>
  <si>
    <r>
      <rPr>
        <b/>
        <sz val="11"/>
        <color theme="8" tint="-0.249977111117893"/>
        <rFont val="Calibri"/>
        <family val="2"/>
        <scheme val="minor"/>
      </rPr>
      <t>Calculated Vertical FoV</t>
    </r>
    <r>
      <rPr>
        <b/>
        <sz val="11"/>
        <rFont val="Calibri"/>
        <family val="2"/>
        <scheme val="minor"/>
      </rPr>
      <t xml:space="preserve"> for </t>
    </r>
    <r>
      <rPr>
        <b/>
        <sz val="11"/>
        <color rgb="FF00B0F0"/>
        <rFont val="Calibri"/>
        <family val="2"/>
        <scheme val="minor"/>
      </rPr>
      <t>Fv</t>
    </r>
    <r>
      <rPr>
        <b/>
        <sz val="11"/>
        <rFont val="Calibri"/>
        <family val="2"/>
        <scheme val="minor"/>
      </rPr>
      <t xml:space="preserve">, when </t>
    </r>
    <r>
      <rPr>
        <b/>
        <sz val="11"/>
        <color rgb="FF00B0F0"/>
        <rFont val="Calibri"/>
        <family val="2"/>
        <scheme val="minor"/>
      </rPr>
      <t>Di = Infinity</t>
    </r>
    <r>
      <rPr>
        <b/>
        <sz val="11"/>
        <rFont val="Calibri"/>
        <family val="2"/>
        <scheme val="minor"/>
      </rPr>
      <t xml:space="preserve"> (degrees):</t>
    </r>
  </si>
  <si>
    <t>When Di = Infinity</t>
  </si>
  <si>
    <t>When Di = 254mm</t>
  </si>
  <si>
    <t>Note:  User input fields are yellow.</t>
  </si>
  <si>
    <t>http://accessz.com/tools/DiMarzio-DavisEquationsForStereoBase.pdf</t>
  </si>
  <si>
    <t>https://nzphoto.tripod.com/stereo/3dtake/Di_Marzio_Equation_Technical_Web.pdf</t>
  </si>
  <si>
    <t>Reference:</t>
  </si>
  <si>
    <t>Di Marzio's General Equation for Stereo Base:        Base  =  ( 100  *  Fc ) /  ( 3 * N )</t>
  </si>
  <si>
    <t>http://www.accessz.com/tools/DiMarzio-DavisEquationsForStereoBase.pdf</t>
  </si>
  <si>
    <t>Why didn't I think of this!?   Solving for N reveals so much more than solving for Base or % of MAOFD!</t>
  </si>
  <si>
    <t xml:space="preserve">  Evaluation of Viewer Specifications</t>
  </si>
  <si>
    <t>No</t>
  </si>
  <si>
    <t xml:space="preserve"> Does the Viewer have Uncoated Lenses?  (Yes/No):</t>
  </si>
  <si>
    <r>
      <t xml:space="preserve"> </t>
    </r>
    <r>
      <rPr>
        <b/>
        <sz val="11"/>
        <color theme="1"/>
        <rFont val="Calibri"/>
        <family val="2"/>
        <scheme val="minor"/>
      </rPr>
      <t>Specify the Viewer Focal Length (</t>
    </r>
    <r>
      <rPr>
        <b/>
        <sz val="11"/>
        <color rgb="FF00B0F0"/>
        <rFont val="Calibri"/>
        <family val="2"/>
        <scheme val="minor"/>
      </rPr>
      <t>Fv</t>
    </r>
    <r>
      <rPr>
        <b/>
        <sz val="11"/>
        <color theme="1"/>
        <rFont val="Calibri"/>
        <family val="2"/>
        <scheme val="minor"/>
      </rPr>
      <t xml:space="preserve">, in mm):  </t>
    </r>
    <r>
      <rPr>
        <sz val="11"/>
        <color theme="1"/>
        <rFont val="Calibri"/>
        <family val="2"/>
        <scheme val="minor"/>
      </rPr>
      <t xml:space="preserve">  </t>
    </r>
  </si>
  <si>
    <t xml:space="preserve"> Is the diffuser placed closer than 25mm, behind the mount?  (Yes/No):</t>
  </si>
  <si>
    <t xml:space="preserve"> Is the illumination uneven, as seen through empty mount apertures?  (Yes/No):</t>
  </si>
  <si>
    <t xml:space="preserve"> Is the illumination dim instead of bright?  (subjectively unquantified)  (Yes/No):</t>
  </si>
  <si>
    <t xml:space="preserve"> Is the viewer illuminated with a color temp other than 5000K?  (Yes/No):</t>
  </si>
  <si>
    <t xml:space="preserve"> Does the diffuser impart a color cast of its own (not neutral)?  (Yes/No):</t>
  </si>
  <si>
    <t xml:space="preserve"> Does the the interior of the light box impart a color cast?  (Yes/No):</t>
  </si>
  <si>
    <t xml:space="preserve"> Does the Viewer have acrylic and/or Plano-Convex (PCX) Lenses?  (Yes/No):</t>
  </si>
  <si>
    <t>&lt;--- Example:  Enter a value of 70 for 70% of MAOFD as your desired minimum OFD (where MAOFD = Fv / 30.  See Definitions, below.)</t>
  </si>
  <si>
    <r>
      <t xml:space="preserve">&lt;--- Viewer Magnification when focused at 25cm = </t>
    </r>
    <r>
      <rPr>
        <b/>
        <sz val="10"/>
        <color theme="1"/>
        <rFont val="Calibri"/>
        <family val="2"/>
        <scheme val="minor"/>
      </rPr>
      <t>Viewer FL/254 + 1</t>
    </r>
  </si>
  <si>
    <r>
      <t xml:space="preserve">&lt;--- Viewer Magnification when focused at Infinity = </t>
    </r>
    <r>
      <rPr>
        <b/>
        <sz val="10"/>
        <color theme="1"/>
        <rFont val="Calibri"/>
        <family val="2"/>
        <scheme val="minor"/>
      </rPr>
      <t>Viewer FL/254</t>
    </r>
  </si>
  <si>
    <r>
      <t xml:space="preserve">Example 1:
(Do Not Modify)
3DWorld TL-120 with 80mm lenses and a 63.5mm Base
</t>
    </r>
    <r>
      <rPr>
        <b/>
        <sz val="11"/>
        <color rgb="FFFFC000"/>
        <rFont val="Calibri"/>
        <family val="2"/>
        <scheme val="minor"/>
      </rPr>
      <t>Wishing for the unobtainable, doesn't make it happen.
Uggh!</t>
    </r>
    <r>
      <rPr>
        <b/>
        <sz val="11"/>
        <color theme="0"/>
        <rFont val="Calibri"/>
        <family val="2"/>
        <scheme val="minor"/>
      </rPr>
      <t xml:space="preserve">
</t>
    </r>
    <r>
      <rPr>
        <b/>
        <sz val="11"/>
        <color rgb="FFFFFF00"/>
        <rFont val="Calibri"/>
        <family val="2"/>
        <scheme val="minor"/>
      </rPr>
      <t>Desiring OFDs at 70% of MAOFD</t>
    </r>
    <r>
      <rPr>
        <b/>
        <sz val="11"/>
        <color rgb="FFFFC000"/>
        <rFont val="Calibri"/>
        <family val="2"/>
        <scheme val="minor"/>
      </rPr>
      <t xml:space="preserve">, and a rather weak </t>
    </r>
    <r>
      <rPr>
        <b/>
        <sz val="11"/>
        <color rgb="FFFFFF00"/>
        <rFont val="Calibri"/>
        <family val="2"/>
        <scheme val="minor"/>
      </rPr>
      <t>5.0 lp/mm</t>
    </r>
    <r>
      <rPr>
        <b/>
        <sz val="11"/>
        <color theme="0"/>
        <rFont val="Calibri"/>
        <family val="2"/>
        <scheme val="minor"/>
      </rPr>
      <t xml:space="preserve"> </t>
    </r>
    <r>
      <rPr>
        <b/>
        <sz val="11"/>
        <color rgb="FFFFFF00"/>
        <rFont val="Calibri"/>
        <family val="2"/>
        <scheme val="minor"/>
      </rPr>
      <t>Final Image Resolution</t>
    </r>
    <r>
      <rPr>
        <b/>
        <sz val="11"/>
        <color rgb="FFFFC000"/>
        <rFont val="Calibri"/>
        <family val="2"/>
        <scheme val="minor"/>
      </rPr>
      <t>, which for a 75mm viewer lens at 4.39x magnification, requires a</t>
    </r>
    <r>
      <rPr>
        <b/>
        <sz val="11"/>
        <color theme="0"/>
        <rFont val="Calibri"/>
        <family val="2"/>
        <scheme val="minor"/>
      </rPr>
      <t xml:space="preserve"> </t>
    </r>
    <r>
      <rPr>
        <b/>
        <sz val="11"/>
        <color rgb="FFFFFF00"/>
        <rFont val="Calibri"/>
        <family val="2"/>
        <scheme val="minor"/>
      </rPr>
      <t>0.032mm</t>
    </r>
    <r>
      <rPr>
        <b/>
        <sz val="11"/>
        <color theme="0"/>
        <rFont val="Calibri"/>
        <family val="2"/>
        <scheme val="minor"/>
      </rPr>
      <t xml:space="preserve"> </t>
    </r>
    <r>
      <rPr>
        <b/>
        <sz val="11"/>
        <color rgb="FFFFFF00"/>
        <rFont val="Calibri"/>
        <family val="2"/>
        <scheme val="minor"/>
      </rPr>
      <t>Maximum Permissible CoC</t>
    </r>
    <r>
      <rPr>
        <b/>
        <sz val="11"/>
        <color theme="0"/>
        <rFont val="Calibri"/>
        <family val="2"/>
        <scheme val="minor"/>
      </rPr>
      <t xml:space="preserve"> </t>
    </r>
    <r>
      <rPr>
        <b/>
        <sz val="11"/>
        <color rgb="FFFFC000"/>
        <rFont val="Calibri"/>
        <family val="2"/>
        <scheme val="minor"/>
      </rPr>
      <t>for use in DoF calculations...</t>
    </r>
    <r>
      <rPr>
        <b/>
        <sz val="11"/>
        <color theme="0"/>
        <rFont val="Calibri"/>
        <family val="2"/>
        <scheme val="minor"/>
      </rPr>
      <t xml:space="preserve">
</t>
    </r>
    <r>
      <rPr>
        <b/>
        <sz val="11"/>
        <color rgb="FFFF0000"/>
        <rFont val="Calibri"/>
        <family val="2"/>
        <scheme val="minor"/>
      </rPr>
      <t xml:space="preserve">FAILS </t>
    </r>
    <r>
      <rPr>
        <b/>
        <sz val="11"/>
        <color theme="0"/>
        <rFont val="Calibri"/>
        <family val="2"/>
        <scheme val="minor"/>
      </rPr>
      <t xml:space="preserve">with </t>
    </r>
    <r>
      <rPr>
        <b/>
        <u/>
        <sz val="11"/>
        <color theme="0"/>
        <rFont val="Calibri"/>
        <family val="2"/>
        <scheme val="minor"/>
      </rPr>
      <t>both</t>
    </r>
    <r>
      <rPr>
        <b/>
        <sz val="11"/>
        <color theme="0"/>
        <rFont val="Calibri"/>
        <family val="2"/>
        <scheme val="minor"/>
      </rPr>
      <t xml:space="preserve"> 
Key f-Numbers exceeding the maximum available
f-Number on the lenses!</t>
    </r>
  </si>
  <si>
    <r>
      <t xml:space="preserve">Example 2:
(Do Not Modify)
3DWorld TL-120 with 80mm lenses and a 63.5mm Base
</t>
    </r>
    <r>
      <rPr>
        <b/>
        <sz val="11"/>
        <color rgb="FFFFC000"/>
        <rFont val="Calibri"/>
        <family val="2"/>
        <scheme val="minor"/>
      </rPr>
      <t xml:space="preserve">Compromising desired final image resolution almost works. Uggh! </t>
    </r>
    <r>
      <rPr>
        <b/>
        <sz val="11"/>
        <color rgb="FFFF0000"/>
        <rFont val="Calibri"/>
        <family val="2"/>
        <scheme val="minor"/>
      </rPr>
      <t xml:space="preserve">
</t>
    </r>
    <r>
      <rPr>
        <b/>
        <sz val="11"/>
        <color theme="0"/>
        <rFont val="Calibri"/>
        <family val="2"/>
        <scheme val="minor"/>
      </rPr>
      <t xml:space="preserve">
</t>
    </r>
    <r>
      <rPr>
        <b/>
        <sz val="11"/>
        <color rgb="FFFFC000"/>
        <rFont val="Calibri"/>
        <family val="2"/>
        <scheme val="minor"/>
      </rPr>
      <t xml:space="preserve">Still </t>
    </r>
    <r>
      <rPr>
        <b/>
        <sz val="11"/>
        <color rgb="FFFFFF00"/>
        <rFont val="Calibri"/>
        <family val="2"/>
        <scheme val="minor"/>
      </rPr>
      <t>Desiring OFDs at</t>
    </r>
    <r>
      <rPr>
        <b/>
        <sz val="11"/>
        <color rgb="FFFFC000"/>
        <rFont val="Calibri"/>
        <family val="2"/>
        <scheme val="minor"/>
      </rPr>
      <t xml:space="preserve"> </t>
    </r>
    <r>
      <rPr>
        <b/>
        <sz val="11"/>
        <color rgb="FFFFFF00"/>
        <rFont val="Calibri"/>
        <family val="2"/>
        <scheme val="minor"/>
      </rPr>
      <t>70% of MAOFD</t>
    </r>
    <r>
      <rPr>
        <b/>
        <sz val="11"/>
        <color rgb="FFFFC000"/>
        <rFont val="Calibri"/>
        <family val="2"/>
        <scheme val="minor"/>
      </rPr>
      <t xml:space="preserve">, but REDUCING </t>
    </r>
    <r>
      <rPr>
        <b/>
        <sz val="11"/>
        <color rgb="FFFFFF00"/>
        <rFont val="Calibri"/>
        <family val="2"/>
        <scheme val="minor"/>
      </rPr>
      <t>Desired Final Image Resolution to 4.0 lp/mm</t>
    </r>
    <r>
      <rPr>
        <b/>
        <sz val="11"/>
        <color rgb="FFFFC000"/>
        <rFont val="Calibri"/>
        <family val="2"/>
        <scheme val="minor"/>
      </rPr>
      <t xml:space="preserve">, which for a 75mm viewer lens at 4.39x magnification, requires a </t>
    </r>
    <r>
      <rPr>
        <b/>
        <sz val="11"/>
        <color rgb="FFFFFF00"/>
        <rFont val="Calibri"/>
        <family val="2"/>
        <scheme val="minor"/>
      </rPr>
      <t xml:space="preserve">0.040mm Maximum Permissible CoC </t>
    </r>
    <r>
      <rPr>
        <b/>
        <sz val="11"/>
        <color rgb="FFFFC000"/>
        <rFont val="Calibri"/>
        <family val="2"/>
        <scheme val="minor"/>
      </rPr>
      <t>for use in DoF calculations...</t>
    </r>
    <r>
      <rPr>
        <b/>
        <sz val="11"/>
        <color theme="0"/>
        <rFont val="Calibri"/>
        <family val="2"/>
        <scheme val="minor"/>
      </rPr>
      <t xml:space="preserve">
</t>
    </r>
    <r>
      <rPr>
        <b/>
        <sz val="11"/>
        <color theme="9"/>
        <rFont val="Calibri"/>
        <family val="2"/>
        <scheme val="minor"/>
      </rPr>
      <t>PASSES</t>
    </r>
    <r>
      <rPr>
        <b/>
        <sz val="11"/>
        <color rgb="FF00B050"/>
        <rFont val="Calibri"/>
        <family val="2"/>
        <scheme val="minor"/>
      </rPr>
      <t xml:space="preserve"> </t>
    </r>
    <r>
      <rPr>
        <b/>
        <sz val="11"/>
        <color theme="0"/>
        <rFont val="Calibri"/>
        <family val="2"/>
        <scheme val="minor"/>
      </rPr>
      <t>when focused at 254mm, but</t>
    </r>
    <r>
      <rPr>
        <b/>
        <sz val="11"/>
        <color rgb="FFFF0000"/>
        <rFont val="Calibri"/>
        <family val="2"/>
        <scheme val="minor"/>
      </rPr>
      <t xml:space="preserve"> FAILS </t>
    </r>
    <r>
      <rPr>
        <b/>
        <sz val="11"/>
        <color theme="0"/>
        <rFont val="Calibri"/>
        <family val="2"/>
        <scheme val="minor"/>
      </rPr>
      <t>when focused at Infinity!</t>
    </r>
  </si>
  <si>
    <r>
      <t xml:space="preserve">Example 3:
(Do Not Modify)
3DWorld TL-120 with 80mm lenses and a 63.5mm Base
</t>
    </r>
    <r>
      <rPr>
        <b/>
        <sz val="11"/>
        <color rgb="FFFFC000"/>
        <rFont val="Calibri"/>
        <family val="2"/>
        <scheme val="minor"/>
      </rPr>
      <t xml:space="preserve">Compromising both resolution </t>
    </r>
    <r>
      <rPr>
        <b/>
        <u/>
        <sz val="11"/>
        <color rgb="FFFFC000"/>
        <rFont val="Calibri"/>
        <family val="2"/>
        <scheme val="minor"/>
      </rPr>
      <t xml:space="preserve">and
</t>
    </r>
    <r>
      <rPr>
        <b/>
        <sz val="11"/>
        <color rgb="FFFFC000"/>
        <rFont val="Calibri"/>
        <family val="2"/>
        <scheme val="minor"/>
      </rPr>
      <t>% of MAOFD allows use of f/22 to shoot shallower subject spaces than desired, instead of leaving
the TL-120 at home. Uggh!</t>
    </r>
    <r>
      <rPr>
        <b/>
        <sz val="11"/>
        <color theme="0"/>
        <rFont val="Calibri"/>
        <family val="2"/>
        <scheme val="minor"/>
      </rPr>
      <t xml:space="preserve">
</t>
    </r>
    <r>
      <rPr>
        <b/>
        <sz val="11"/>
        <color rgb="FFFFC000"/>
        <rFont val="Calibri"/>
        <family val="2"/>
        <scheme val="minor"/>
      </rPr>
      <t>REDUCING</t>
    </r>
    <r>
      <rPr>
        <b/>
        <sz val="11"/>
        <color theme="0"/>
        <rFont val="Calibri"/>
        <family val="2"/>
        <scheme val="minor"/>
      </rPr>
      <t xml:space="preserve"> </t>
    </r>
    <r>
      <rPr>
        <b/>
        <sz val="11"/>
        <color rgb="FFFFFF00"/>
        <rFont val="Calibri"/>
        <family val="2"/>
        <scheme val="minor"/>
      </rPr>
      <t>Desired % of MAOFD</t>
    </r>
    <r>
      <rPr>
        <b/>
        <sz val="11"/>
        <color theme="0"/>
        <rFont val="Calibri"/>
        <family val="2"/>
        <scheme val="minor"/>
      </rPr>
      <t xml:space="preserve"> </t>
    </r>
    <r>
      <rPr>
        <b/>
        <sz val="11"/>
        <color rgb="FFFFC000"/>
        <rFont val="Calibri"/>
        <family val="2"/>
        <scheme val="minor"/>
      </rPr>
      <t>to</t>
    </r>
    <r>
      <rPr>
        <b/>
        <sz val="11"/>
        <color theme="0"/>
        <rFont val="Calibri"/>
        <family val="2"/>
        <scheme val="minor"/>
      </rPr>
      <t xml:space="preserve"> </t>
    </r>
    <r>
      <rPr>
        <b/>
        <sz val="11"/>
        <color rgb="FFFFFF00"/>
        <rFont val="Calibri"/>
        <family val="2"/>
        <scheme val="minor"/>
      </rPr>
      <t>58%</t>
    </r>
    <r>
      <rPr>
        <b/>
        <sz val="11"/>
        <color rgb="FFFFC000"/>
        <rFont val="Calibri"/>
        <family val="2"/>
        <scheme val="minor"/>
      </rPr>
      <t xml:space="preserve"> (shooting subject spaces that must be 17.4% "shallower" than those had at 70% of MAOFD), and still</t>
    </r>
    <r>
      <rPr>
        <b/>
        <sz val="11"/>
        <color theme="0"/>
        <rFont val="Calibri"/>
        <family val="2"/>
        <scheme val="minor"/>
      </rPr>
      <t xml:space="preserve"> </t>
    </r>
    <r>
      <rPr>
        <b/>
        <sz val="11"/>
        <color rgb="FFFFC000"/>
        <rFont val="Calibri"/>
        <family val="2"/>
        <scheme val="minor"/>
      </rPr>
      <t>REDUCING</t>
    </r>
    <r>
      <rPr>
        <b/>
        <sz val="11"/>
        <color theme="0"/>
        <rFont val="Calibri"/>
        <family val="2"/>
        <scheme val="minor"/>
      </rPr>
      <t xml:space="preserve"> </t>
    </r>
    <r>
      <rPr>
        <b/>
        <sz val="11"/>
        <color rgb="FFFFFF00"/>
        <rFont val="Calibri"/>
        <family val="2"/>
        <scheme val="minor"/>
      </rPr>
      <t>Desired Final Image Resolution</t>
    </r>
    <r>
      <rPr>
        <b/>
        <sz val="11"/>
        <color theme="0"/>
        <rFont val="Calibri"/>
        <family val="2"/>
        <scheme val="minor"/>
      </rPr>
      <t xml:space="preserve"> </t>
    </r>
    <r>
      <rPr>
        <b/>
        <sz val="11"/>
        <color rgb="FFFFC000"/>
        <rFont val="Calibri"/>
        <family val="2"/>
        <scheme val="minor"/>
      </rPr>
      <t>to</t>
    </r>
    <r>
      <rPr>
        <b/>
        <sz val="11"/>
        <color theme="0"/>
        <rFont val="Calibri"/>
        <family val="2"/>
        <scheme val="minor"/>
      </rPr>
      <t xml:space="preserve"> </t>
    </r>
    <r>
      <rPr>
        <b/>
        <sz val="11"/>
        <color rgb="FFFFFF00"/>
        <rFont val="Calibri"/>
        <family val="2"/>
        <scheme val="minor"/>
      </rPr>
      <t>4.0  lp/mm</t>
    </r>
    <r>
      <rPr>
        <b/>
        <sz val="11"/>
        <color rgb="FFFFC000"/>
        <rFont val="Calibri"/>
        <family val="2"/>
        <scheme val="minor"/>
      </rPr>
      <t>, which for a 75mm viewer lens at 4.39x magnification, requires a</t>
    </r>
    <r>
      <rPr>
        <b/>
        <sz val="11"/>
        <color theme="0"/>
        <rFont val="Calibri"/>
        <family val="2"/>
        <scheme val="minor"/>
      </rPr>
      <t xml:space="preserve"> </t>
    </r>
    <r>
      <rPr>
        <b/>
        <sz val="11"/>
        <color rgb="FFFFFF00"/>
        <rFont val="Calibri"/>
        <family val="2"/>
        <scheme val="minor"/>
      </rPr>
      <t>0.040mm</t>
    </r>
    <r>
      <rPr>
        <b/>
        <sz val="11"/>
        <color theme="0"/>
        <rFont val="Calibri"/>
        <family val="2"/>
        <scheme val="minor"/>
      </rPr>
      <t xml:space="preserve"> </t>
    </r>
    <r>
      <rPr>
        <b/>
        <sz val="11"/>
        <color rgb="FFFFFF00"/>
        <rFont val="Calibri"/>
        <family val="2"/>
        <scheme val="minor"/>
      </rPr>
      <t>Maximum Permissible CoC</t>
    </r>
    <r>
      <rPr>
        <b/>
        <sz val="11"/>
        <color rgb="FFFFC000"/>
        <rFont val="Calibri"/>
        <family val="2"/>
        <scheme val="minor"/>
      </rPr>
      <t xml:space="preserve"> for use in DoF calculations...</t>
    </r>
    <r>
      <rPr>
        <b/>
        <sz val="11"/>
        <color theme="0"/>
        <rFont val="Calibri"/>
        <family val="2"/>
        <scheme val="minor"/>
      </rPr>
      <t xml:space="preserve">
</t>
    </r>
    <r>
      <rPr>
        <b/>
        <sz val="11"/>
        <color theme="9"/>
        <rFont val="Calibri"/>
        <family val="2"/>
        <scheme val="minor"/>
      </rPr>
      <t>PASSES</t>
    </r>
    <r>
      <rPr>
        <b/>
        <sz val="11"/>
        <color rgb="FFFFC000"/>
        <rFont val="Calibri"/>
        <family val="2"/>
        <scheme val="minor"/>
      </rPr>
      <t xml:space="preserve"> </t>
    </r>
    <r>
      <rPr>
        <b/>
        <sz val="11"/>
        <color theme="0"/>
        <rFont val="Calibri"/>
        <family val="2"/>
        <scheme val="minor"/>
      </rPr>
      <t xml:space="preserve">with </t>
    </r>
    <r>
      <rPr>
        <b/>
        <u/>
        <sz val="11"/>
        <color rgb="FFFF0000"/>
        <rFont val="Calibri"/>
        <family val="2"/>
        <scheme val="minor"/>
      </rPr>
      <t>significant compromises</t>
    </r>
    <r>
      <rPr>
        <b/>
        <sz val="11"/>
        <color rgb="FFFF0000"/>
        <rFont val="Calibri"/>
        <family val="2"/>
        <scheme val="minor"/>
      </rPr>
      <t xml:space="preserve">,  </t>
    </r>
    <r>
      <rPr>
        <b/>
        <sz val="11"/>
        <color theme="0"/>
        <rFont val="Calibri"/>
        <family val="2"/>
        <scheme val="minor"/>
      </rPr>
      <t>but both Key f-Numbers are now less than or equal to the maximum
f-Number on the lenses (f/22.6).</t>
    </r>
  </si>
  <si>
    <r>
      <t xml:space="preserve">Example 4:
(Do Not Modify)
3DWorld TL-120 with 80mm lenses and a 63.5mm Base
</t>
    </r>
    <r>
      <rPr>
        <b/>
        <sz val="11"/>
        <color rgb="FFFFC000"/>
        <rFont val="Calibri"/>
        <family val="2"/>
        <scheme val="minor"/>
      </rPr>
      <t xml:space="preserve">Maximizing Final Image Resolution to 8 lp/mm requires shooting very shallow subjects spaces! </t>
    </r>
    <r>
      <rPr>
        <b/>
        <sz val="11"/>
        <color theme="0"/>
        <rFont val="Calibri"/>
        <family val="2"/>
        <scheme val="minor"/>
      </rPr>
      <t xml:space="preserve">
</t>
    </r>
    <r>
      <rPr>
        <b/>
        <sz val="11"/>
        <color rgb="FFFFC000"/>
        <rFont val="Calibri"/>
        <family val="2"/>
        <scheme val="minor"/>
      </rPr>
      <t xml:space="preserve">A </t>
    </r>
    <r>
      <rPr>
        <b/>
        <sz val="11"/>
        <color rgb="FFFFFF00"/>
        <rFont val="Calibri"/>
        <family val="2"/>
        <scheme val="minor"/>
      </rPr>
      <t>Desired Final Image Resolution of 8.0 lp/mm</t>
    </r>
    <r>
      <rPr>
        <b/>
        <sz val="11"/>
        <color theme="0"/>
        <rFont val="Calibri"/>
        <family val="2"/>
        <scheme val="minor"/>
      </rPr>
      <t xml:space="preserve">, </t>
    </r>
    <r>
      <rPr>
        <b/>
        <sz val="11"/>
        <color rgb="FFFFC000"/>
        <rFont val="Calibri"/>
        <family val="2"/>
        <scheme val="minor"/>
      </rPr>
      <t>which for a 75mm viewer lens at 4.39x magnification, requires a</t>
    </r>
    <r>
      <rPr>
        <b/>
        <sz val="11"/>
        <color theme="0"/>
        <rFont val="Calibri"/>
        <family val="2"/>
        <scheme val="minor"/>
      </rPr>
      <t xml:space="preserve"> </t>
    </r>
    <r>
      <rPr>
        <b/>
        <sz val="11"/>
        <color rgb="FFFFFF00"/>
        <rFont val="Calibri"/>
        <family val="2"/>
        <scheme val="minor"/>
      </rPr>
      <t>0.02mm Maximum Permissible CoC</t>
    </r>
    <r>
      <rPr>
        <b/>
        <sz val="11"/>
        <color rgb="FFFFC000"/>
        <rFont val="Calibri"/>
        <family val="2"/>
        <scheme val="minor"/>
      </rPr>
      <t xml:space="preserve"> for use in DoF calculations, can only be achieved with </t>
    </r>
    <r>
      <rPr>
        <b/>
        <sz val="11"/>
        <color rgb="FFFFFF00"/>
        <rFont val="Calibri"/>
        <family val="2"/>
        <scheme val="minor"/>
      </rPr>
      <t>not very Desireable</t>
    </r>
    <r>
      <rPr>
        <b/>
        <sz val="11"/>
        <color rgb="FFFFC000"/>
        <rFont val="Calibri"/>
        <family val="2"/>
        <scheme val="minor"/>
      </rPr>
      <t xml:space="preserve"> </t>
    </r>
    <r>
      <rPr>
        <b/>
        <sz val="11"/>
        <color rgb="FFFFFF00"/>
        <rFont val="Calibri"/>
        <family val="2"/>
        <scheme val="minor"/>
      </rPr>
      <t xml:space="preserve">OFDs at only </t>
    </r>
    <r>
      <rPr>
        <b/>
        <u/>
        <sz val="11"/>
        <color rgb="FFFFFF00"/>
        <rFont val="Calibri"/>
        <family val="2"/>
        <scheme val="minor"/>
      </rPr>
      <t>28.9%</t>
    </r>
    <r>
      <rPr>
        <b/>
        <sz val="11"/>
        <color rgb="FFFFFF00"/>
        <rFont val="Calibri"/>
        <family val="2"/>
        <scheme val="minor"/>
      </rPr>
      <t xml:space="preserve"> of MAOFD!</t>
    </r>
    <r>
      <rPr>
        <b/>
        <sz val="11"/>
        <color theme="0"/>
        <rFont val="Calibri"/>
        <family val="2"/>
        <scheme val="minor"/>
      </rPr>
      <t xml:space="preserve">
</t>
    </r>
    <r>
      <rPr>
        <b/>
        <sz val="11"/>
        <color rgb="FF92D050"/>
        <rFont val="Calibri"/>
        <family val="2"/>
        <scheme val="minor"/>
      </rPr>
      <t>PASSES</t>
    </r>
    <r>
      <rPr>
        <b/>
        <sz val="11"/>
        <color rgb="FFFF0000"/>
        <rFont val="Calibri"/>
        <family val="2"/>
        <scheme val="minor"/>
      </rPr>
      <t xml:space="preserve"> </t>
    </r>
    <r>
      <rPr>
        <b/>
        <sz val="11"/>
        <color theme="0"/>
        <rFont val="Calibri"/>
        <family val="2"/>
        <scheme val="minor"/>
      </rPr>
      <t xml:space="preserve">with </t>
    </r>
    <r>
      <rPr>
        <b/>
        <u/>
        <sz val="11"/>
        <color theme="0"/>
        <rFont val="Calibri"/>
        <family val="2"/>
        <scheme val="minor"/>
      </rPr>
      <t>both</t>
    </r>
    <r>
      <rPr>
        <b/>
        <sz val="11"/>
        <color theme="0"/>
        <rFont val="Calibri"/>
        <family val="2"/>
        <scheme val="minor"/>
      </rPr>
      <t xml:space="preserve"> 
Key f-Numbers, 
</t>
    </r>
    <r>
      <rPr>
        <b/>
        <sz val="11"/>
        <color rgb="FFFF0000"/>
        <rFont val="Calibri"/>
        <family val="2"/>
        <scheme val="minor"/>
      </rPr>
      <t>as long as you can enjoy</t>
    </r>
    <r>
      <rPr>
        <b/>
        <sz val="11"/>
        <color theme="0"/>
        <rFont val="Calibri"/>
        <family val="2"/>
        <scheme val="minor"/>
      </rPr>
      <t xml:space="preserve">
</t>
    </r>
    <r>
      <rPr>
        <b/>
        <sz val="11"/>
        <color rgb="FFFF0000"/>
        <rFont val="Calibri"/>
        <family val="2"/>
        <scheme val="minor"/>
      </rPr>
      <t>FLAT 28.9% views!</t>
    </r>
  </si>
  <si>
    <r>
      <t xml:space="preserve">      </t>
    </r>
    <r>
      <rPr>
        <b/>
        <u/>
        <sz val="10"/>
        <color rgb="FF00B050"/>
        <rFont val="Calibri"/>
        <family val="2"/>
        <scheme val="minor"/>
      </rPr>
      <t xml:space="preserve"> 0.020mm</t>
    </r>
    <r>
      <rPr>
        <b/>
        <sz val="10"/>
        <color rgb="FF00B050"/>
        <rFont val="Calibri"/>
        <family val="2"/>
        <scheme val="minor"/>
      </rPr>
      <t xml:space="preserve"> is my "cheat" for shrinking the CoCs by a factor of 1.414x, which costs exactly one f-stop, but lessens defocus for combining</t>
    </r>
  </si>
  <si>
    <r>
      <t xml:space="preserve">        viewer focused at 25cm, but this </t>
    </r>
    <r>
      <rPr>
        <b/>
        <i/>
        <u/>
        <sz val="10"/>
        <color rgb="FF00B050"/>
        <rFont val="Calibri"/>
        <family val="2"/>
        <scheme val="minor"/>
      </rPr>
      <t>ignores</t>
    </r>
    <r>
      <rPr>
        <b/>
        <sz val="10"/>
        <color rgb="FF00B050"/>
        <rFont val="Calibri"/>
        <family val="2"/>
        <scheme val="minor"/>
      </rPr>
      <t xml:space="preserve"> the impact of diffraction's Airy disks getting larger as you stop down.</t>
    </r>
  </si>
  <si>
    <r>
      <t xml:space="preserve">       with diffraction - totaling 0.029mm - to deliver my Desired 8.0 lp/mm Final Image Resolution for every Example, </t>
    </r>
    <r>
      <rPr>
        <b/>
        <i/>
        <u/>
        <sz val="10"/>
        <color rgb="FF00B050"/>
        <rFont val="Calibri"/>
        <family val="2"/>
        <scheme val="minor"/>
      </rPr>
      <t>while not ignoring diffraction</t>
    </r>
    <r>
      <rPr>
        <b/>
        <sz val="10"/>
        <color rgb="FF00B050"/>
        <rFont val="Calibri"/>
        <family val="2"/>
        <scheme val="minor"/>
      </rPr>
      <t>.</t>
    </r>
  </si>
  <si>
    <t>&lt;--- Note that three different Camera FLs have been specified, including 80mm, across all  Examples for this Twin-Rig having a minimum Base of 160mm.</t>
  </si>
  <si>
    <t xml:space="preserve">  &lt;--- Note that 8.00 lp/mm has been specified for every Example with this Twin-Rig having a minimum Base of 160mm.</t>
  </si>
  <si>
    <r>
      <t xml:space="preserve">     </t>
    </r>
    <r>
      <rPr>
        <b/>
        <sz val="11"/>
        <color rgb="FFFF0000"/>
        <rFont val="Calibri"/>
        <family val="2"/>
        <scheme val="minor"/>
      </rPr>
      <t>RED = FAIL</t>
    </r>
    <r>
      <rPr>
        <b/>
        <sz val="11"/>
        <color theme="0"/>
        <rFont val="Calibri"/>
        <family val="2"/>
        <scheme val="minor"/>
      </rPr>
      <t xml:space="preserve">                            </t>
    </r>
    <r>
      <rPr>
        <b/>
        <sz val="11"/>
        <color rgb="FF92D050"/>
        <rFont val="Calibri"/>
        <family val="2"/>
        <scheme val="minor"/>
      </rPr>
      <t xml:space="preserve">GREEN = PASS      </t>
    </r>
  </si>
  <si>
    <r>
      <rPr>
        <b/>
        <sz val="11"/>
        <color theme="4"/>
        <rFont val="Calibri"/>
        <family val="2"/>
        <scheme val="minor"/>
      </rPr>
      <t xml:space="preserve">  Calculated</t>
    </r>
    <r>
      <rPr>
        <b/>
        <sz val="11"/>
        <rFont val="Calibri"/>
        <family val="2"/>
        <scheme val="minor"/>
      </rPr>
      <t xml:space="preserve"> Viewer Magnification when </t>
    </r>
    <r>
      <rPr>
        <b/>
        <sz val="11"/>
        <color rgb="FF00B0F0"/>
        <rFont val="Calibri"/>
        <family val="2"/>
        <scheme val="minor"/>
      </rPr>
      <t>Di = 254mm</t>
    </r>
    <r>
      <rPr>
        <b/>
        <sz val="11"/>
        <rFont val="Calibri"/>
        <family val="2"/>
        <scheme val="minor"/>
      </rPr>
      <t xml:space="preserve"> for the Specified Fv   </t>
    </r>
  </si>
  <si>
    <r>
      <t>&lt;---</t>
    </r>
    <r>
      <rPr>
        <b/>
        <u/>
        <sz val="10"/>
        <color rgb="FF00B050"/>
        <rFont val="Calibri"/>
        <family val="2"/>
        <scheme val="minor"/>
      </rPr>
      <t xml:space="preserve"> 0.028mm</t>
    </r>
    <r>
      <rPr>
        <b/>
        <sz val="10"/>
        <color rgb="FF00B050"/>
        <rFont val="Calibri"/>
        <family val="2"/>
        <scheme val="minor"/>
      </rPr>
      <t xml:space="preserve"> max. CoC diameter  has been calculated to support a final image resolution of 8.0 lp/mm after 4.39x mag. with a 75mm</t>
    </r>
  </si>
  <si>
    <r>
      <t xml:space="preserve">Example 5:
(Do Not Modify)
Any 120 Roll Film Twin Rig with a Minimum
Base of </t>
    </r>
    <r>
      <rPr>
        <b/>
        <sz val="11"/>
        <color rgb="FFFFFF00"/>
        <rFont val="Calibri"/>
        <family val="2"/>
        <scheme val="minor"/>
      </rPr>
      <t>160mm</t>
    </r>
    <r>
      <rPr>
        <b/>
        <sz val="11"/>
        <color theme="0"/>
        <rFont val="Calibri"/>
        <family val="2"/>
        <scheme val="minor"/>
      </rPr>
      <t xml:space="preserve"> and 
</t>
    </r>
    <r>
      <rPr>
        <b/>
        <sz val="11"/>
        <color rgb="FFFFC000"/>
        <rFont val="Calibri"/>
        <family val="2"/>
        <scheme val="minor"/>
      </rPr>
      <t>43mm</t>
    </r>
    <r>
      <rPr>
        <b/>
        <sz val="11"/>
        <color theme="0"/>
        <rFont val="Calibri"/>
        <family val="2"/>
        <scheme val="minor"/>
      </rPr>
      <t xml:space="preserve"> lenses.
</t>
    </r>
    <r>
      <rPr>
        <b/>
        <sz val="11"/>
        <color theme="9" tint="0.59999389629810485"/>
        <rFont val="Calibri"/>
        <family val="2"/>
        <scheme val="minor"/>
      </rPr>
      <t xml:space="preserve">High Resolution </t>
    </r>
    <r>
      <rPr>
        <b/>
        <u/>
        <sz val="11"/>
        <color theme="9" tint="0.59999389629810485"/>
        <rFont val="Calibri"/>
        <family val="2"/>
        <scheme val="minor"/>
      </rPr>
      <t>and</t>
    </r>
    <r>
      <rPr>
        <b/>
        <sz val="11"/>
        <color theme="9" tint="0.59999389629810485"/>
        <rFont val="Calibri"/>
        <family val="2"/>
        <scheme val="minor"/>
      </rPr>
      <t xml:space="preserve"> 70% of MAOFD!</t>
    </r>
    <r>
      <rPr>
        <b/>
        <sz val="11"/>
        <color theme="0"/>
        <rFont val="Calibri"/>
        <family val="2"/>
        <scheme val="minor"/>
      </rPr>
      <t xml:space="preserve">
 Desiring OFDs at
</t>
    </r>
    <r>
      <rPr>
        <b/>
        <sz val="11"/>
        <color rgb="FFFFFF00"/>
        <rFont val="Calibri"/>
        <family val="2"/>
        <scheme val="minor"/>
      </rPr>
      <t>70% of MAOFD</t>
    </r>
    <r>
      <rPr>
        <b/>
        <sz val="11"/>
        <color theme="0"/>
        <rFont val="Calibri"/>
        <family val="2"/>
        <scheme val="minor"/>
      </rPr>
      <t xml:space="preserve"> and a
</t>
    </r>
    <r>
      <rPr>
        <b/>
        <sz val="11"/>
        <color rgb="FFFFFF00"/>
        <rFont val="Calibri"/>
        <family val="2"/>
        <scheme val="minor"/>
      </rPr>
      <t>8.0 lp/mm</t>
    </r>
    <r>
      <rPr>
        <b/>
        <sz val="11"/>
        <color theme="0"/>
        <rFont val="Calibri"/>
        <family val="2"/>
        <scheme val="minor"/>
      </rPr>
      <t xml:space="preserve"> final image resolution, which for a 75mm viewer lens at 4.333x magnification, requires a</t>
    </r>
    <r>
      <rPr>
        <b/>
        <sz val="11"/>
        <color rgb="FFFFFF00"/>
        <rFont val="Calibri"/>
        <family val="2"/>
        <scheme val="minor"/>
      </rPr>
      <t xml:space="preserve"> 0.020mm</t>
    </r>
    <r>
      <rPr>
        <b/>
        <sz val="11"/>
        <color theme="0"/>
        <rFont val="Calibri"/>
        <family val="2"/>
        <scheme val="minor"/>
      </rPr>
      <t xml:space="preserve"> maximum permissible CoC for use in DoF calculations
</t>
    </r>
    <r>
      <rPr>
        <b/>
        <sz val="11"/>
        <color theme="9"/>
        <rFont val="Calibri"/>
        <family val="2"/>
        <scheme val="minor"/>
      </rPr>
      <t xml:space="preserve">PASSES </t>
    </r>
    <r>
      <rPr>
        <b/>
        <sz val="11"/>
        <color theme="0"/>
        <rFont val="Calibri"/>
        <family val="2"/>
        <scheme val="minor"/>
      </rPr>
      <t xml:space="preserve">when focused at 250mm </t>
    </r>
    <r>
      <rPr>
        <b/>
        <u/>
        <sz val="11"/>
        <color theme="0"/>
        <rFont val="Calibri"/>
        <family val="2"/>
        <scheme val="minor"/>
      </rPr>
      <t>and</t>
    </r>
    <r>
      <rPr>
        <b/>
        <sz val="11"/>
        <color theme="0"/>
        <rFont val="Calibri"/>
        <family val="2"/>
        <scheme val="minor"/>
      </rPr>
      <t xml:space="preserve"> at Infinity, using f-Numbers much smaller than f/22!</t>
    </r>
  </si>
  <si>
    <r>
      <t xml:space="preserve">Example 7:
(Do Not Modify)
Any 120 Roll Film Twin Rig with a Minimum Base of </t>
    </r>
    <r>
      <rPr>
        <b/>
        <sz val="11"/>
        <color rgb="FFFFFF00"/>
        <rFont val="Calibri"/>
        <family val="2"/>
        <scheme val="minor"/>
      </rPr>
      <t>160mm</t>
    </r>
    <r>
      <rPr>
        <b/>
        <sz val="11"/>
        <color theme="0"/>
        <rFont val="Calibri"/>
        <family val="2"/>
        <scheme val="minor"/>
      </rPr>
      <t xml:space="preserve"> and
 </t>
    </r>
    <r>
      <rPr>
        <b/>
        <sz val="11"/>
        <color rgb="FFFFC000"/>
        <rFont val="Calibri"/>
        <family val="2"/>
        <scheme val="minor"/>
      </rPr>
      <t>80mm</t>
    </r>
    <r>
      <rPr>
        <b/>
        <sz val="11"/>
        <color theme="0"/>
        <rFont val="Calibri"/>
        <family val="2"/>
        <scheme val="minor"/>
      </rPr>
      <t xml:space="preserve"> lenses.
</t>
    </r>
    <r>
      <rPr>
        <b/>
        <sz val="11"/>
        <color theme="9" tint="0.59999389629810485"/>
        <rFont val="Calibri"/>
        <family val="2"/>
        <scheme val="minor"/>
      </rPr>
      <t xml:space="preserve">High Resolution </t>
    </r>
    <r>
      <rPr>
        <b/>
        <u/>
        <sz val="11"/>
        <color theme="9" tint="0.59999389629810485"/>
        <rFont val="Calibri"/>
        <family val="2"/>
        <scheme val="minor"/>
      </rPr>
      <t xml:space="preserve">and
</t>
    </r>
    <r>
      <rPr>
        <b/>
        <sz val="11"/>
        <color theme="9" tint="0.59999389629810485"/>
        <rFont val="Calibri"/>
        <family val="2"/>
        <scheme val="minor"/>
      </rPr>
      <t>70% of MAOFD!</t>
    </r>
    <r>
      <rPr>
        <b/>
        <sz val="11"/>
        <color theme="0"/>
        <rFont val="Calibri"/>
        <family val="2"/>
        <scheme val="minor"/>
      </rPr>
      <t xml:space="preserve">
 Desiring OFDs at
</t>
    </r>
    <r>
      <rPr>
        <b/>
        <sz val="11"/>
        <color rgb="FFFFFF00"/>
        <rFont val="Calibri"/>
        <family val="2"/>
        <scheme val="minor"/>
      </rPr>
      <t xml:space="preserve">70% of MAOFD </t>
    </r>
    <r>
      <rPr>
        <b/>
        <sz val="11"/>
        <color theme="0"/>
        <rFont val="Calibri"/>
        <family val="2"/>
        <scheme val="minor"/>
      </rPr>
      <t xml:space="preserve">and a
</t>
    </r>
    <r>
      <rPr>
        <b/>
        <sz val="11"/>
        <color rgb="FFFFFF00"/>
        <rFont val="Calibri"/>
        <family val="2"/>
        <scheme val="minor"/>
      </rPr>
      <t>8 lp/mm</t>
    </r>
    <r>
      <rPr>
        <b/>
        <sz val="11"/>
        <color theme="0"/>
        <rFont val="Calibri"/>
        <family val="2"/>
        <scheme val="minor"/>
      </rPr>
      <t xml:space="preserve"> final image resolution, which for a 75mm viewer lens at 4.333x magnification, requires a</t>
    </r>
    <r>
      <rPr>
        <b/>
        <sz val="11"/>
        <color rgb="FFFFFF00"/>
        <rFont val="Calibri"/>
        <family val="2"/>
        <scheme val="minor"/>
      </rPr>
      <t xml:space="preserve"> 0.020mm</t>
    </r>
    <r>
      <rPr>
        <b/>
        <sz val="11"/>
        <color theme="0"/>
        <rFont val="Calibri"/>
        <family val="2"/>
        <scheme val="minor"/>
      </rPr>
      <t xml:space="preserve"> maximum permissible CoC for use in DoF calculations
</t>
    </r>
    <r>
      <rPr>
        <b/>
        <sz val="11"/>
        <color theme="9"/>
        <rFont val="Calibri"/>
        <family val="2"/>
        <scheme val="minor"/>
      </rPr>
      <t xml:space="preserve">PASSES </t>
    </r>
    <r>
      <rPr>
        <b/>
        <sz val="11"/>
        <color theme="0"/>
        <rFont val="Calibri"/>
        <family val="2"/>
        <scheme val="minor"/>
      </rPr>
      <t xml:space="preserve">when focused at 250mm </t>
    </r>
    <r>
      <rPr>
        <b/>
        <u/>
        <sz val="11"/>
        <color theme="0"/>
        <rFont val="Calibri"/>
        <family val="2"/>
        <scheme val="minor"/>
      </rPr>
      <t>and</t>
    </r>
    <r>
      <rPr>
        <b/>
        <sz val="11"/>
        <color theme="0"/>
        <rFont val="Calibri"/>
        <family val="2"/>
        <scheme val="minor"/>
      </rPr>
      <t xml:space="preserve"> at Infinity, without exceeding f/22.</t>
    </r>
  </si>
  <si>
    <r>
      <t xml:space="preserve">Example 6:
(Do Not Modify)
Any 120 Roll Film Twin Rig with a Minimum
Base of </t>
    </r>
    <r>
      <rPr>
        <b/>
        <sz val="11"/>
        <color rgb="FFFFFF00"/>
        <rFont val="Calibri"/>
        <family val="2"/>
        <scheme val="minor"/>
      </rPr>
      <t>160mm</t>
    </r>
    <r>
      <rPr>
        <b/>
        <sz val="11"/>
        <color theme="0"/>
        <rFont val="Calibri"/>
        <family val="2"/>
        <scheme val="minor"/>
      </rPr>
      <t xml:space="preserve"> and 
</t>
    </r>
    <r>
      <rPr>
        <b/>
        <sz val="11"/>
        <color rgb="FFFFC000"/>
        <rFont val="Calibri"/>
        <family val="2"/>
        <scheme val="minor"/>
      </rPr>
      <t>65mm</t>
    </r>
    <r>
      <rPr>
        <b/>
        <sz val="11"/>
        <color theme="0"/>
        <rFont val="Calibri"/>
        <family val="2"/>
        <scheme val="minor"/>
      </rPr>
      <t xml:space="preserve"> lenses.
</t>
    </r>
    <r>
      <rPr>
        <b/>
        <sz val="11"/>
        <color theme="9" tint="0.59999389629810485"/>
        <rFont val="Calibri"/>
        <family val="2"/>
        <scheme val="minor"/>
      </rPr>
      <t xml:space="preserve">High Resolution </t>
    </r>
    <r>
      <rPr>
        <b/>
        <u/>
        <sz val="11"/>
        <color theme="9" tint="0.59999389629810485"/>
        <rFont val="Calibri"/>
        <family val="2"/>
        <scheme val="minor"/>
      </rPr>
      <t xml:space="preserve">and
</t>
    </r>
    <r>
      <rPr>
        <b/>
        <sz val="11"/>
        <color theme="9" tint="0.59999389629810485"/>
        <rFont val="Calibri"/>
        <family val="2"/>
        <scheme val="minor"/>
      </rPr>
      <t>70% of MAOFD!</t>
    </r>
    <r>
      <rPr>
        <b/>
        <sz val="11"/>
        <color theme="0"/>
        <rFont val="Calibri"/>
        <family val="2"/>
        <scheme val="minor"/>
      </rPr>
      <t xml:space="preserve">
 Desiring OFDs at
</t>
    </r>
    <r>
      <rPr>
        <b/>
        <sz val="11"/>
        <color rgb="FFFFFF00"/>
        <rFont val="Calibri"/>
        <family val="2"/>
        <scheme val="minor"/>
      </rPr>
      <t xml:space="preserve">70% of MAOFD </t>
    </r>
    <r>
      <rPr>
        <b/>
        <sz val="11"/>
        <color theme="0"/>
        <rFont val="Calibri"/>
        <family val="2"/>
        <scheme val="minor"/>
      </rPr>
      <t xml:space="preserve">and a
</t>
    </r>
    <r>
      <rPr>
        <b/>
        <sz val="11"/>
        <color rgb="FFFFFF00"/>
        <rFont val="Calibri"/>
        <family val="2"/>
        <scheme val="minor"/>
      </rPr>
      <t>8 lp/mm</t>
    </r>
    <r>
      <rPr>
        <b/>
        <sz val="11"/>
        <color theme="0"/>
        <rFont val="Calibri"/>
        <family val="2"/>
        <scheme val="minor"/>
      </rPr>
      <t xml:space="preserve"> final image resolution, which for a 75mm viewer lens at 4.333x magnification, requires a</t>
    </r>
    <r>
      <rPr>
        <b/>
        <sz val="11"/>
        <color rgb="FFFFFF00"/>
        <rFont val="Calibri"/>
        <family val="2"/>
        <scheme val="minor"/>
      </rPr>
      <t xml:space="preserve"> 0.020mm</t>
    </r>
    <r>
      <rPr>
        <b/>
        <sz val="11"/>
        <color theme="0"/>
        <rFont val="Calibri"/>
        <family val="2"/>
        <scheme val="minor"/>
      </rPr>
      <t xml:space="preserve"> maximum permissible CoC for use in DoF calculations
</t>
    </r>
    <r>
      <rPr>
        <b/>
        <sz val="11"/>
        <color theme="9"/>
        <rFont val="Calibri"/>
        <family val="2"/>
        <scheme val="minor"/>
      </rPr>
      <t xml:space="preserve">PASSES </t>
    </r>
    <r>
      <rPr>
        <b/>
        <sz val="11"/>
        <color theme="0"/>
        <rFont val="Calibri"/>
        <family val="2"/>
        <scheme val="minor"/>
      </rPr>
      <t xml:space="preserve">when focused at 250mm </t>
    </r>
    <r>
      <rPr>
        <b/>
        <u/>
        <sz val="11"/>
        <color theme="0"/>
        <rFont val="Calibri"/>
        <family val="2"/>
        <scheme val="minor"/>
      </rPr>
      <t>and</t>
    </r>
    <r>
      <rPr>
        <b/>
        <sz val="11"/>
        <color theme="0"/>
        <rFont val="Calibri"/>
        <family val="2"/>
        <scheme val="minor"/>
      </rPr>
      <t xml:space="preserve"> at
Infinity, using
f-Numbers smaller than f/22!</t>
    </r>
  </si>
  <si>
    <r>
      <t xml:space="preserve">Example 8:
(Do Not Modify)
Any 120 Roll Film Twin Rig with a Minimum Base of </t>
    </r>
    <r>
      <rPr>
        <b/>
        <sz val="11"/>
        <color rgb="FFFFFF00"/>
        <rFont val="Calibri"/>
        <family val="2"/>
        <scheme val="minor"/>
      </rPr>
      <t>160mm</t>
    </r>
    <r>
      <rPr>
        <b/>
        <sz val="11"/>
        <color theme="0"/>
        <rFont val="Calibri"/>
        <family val="2"/>
        <scheme val="minor"/>
      </rPr>
      <t xml:space="preserve"> and </t>
    </r>
    <r>
      <rPr>
        <b/>
        <sz val="11"/>
        <color rgb="FFFFC000"/>
        <rFont val="Calibri"/>
        <family val="2"/>
        <scheme val="minor"/>
      </rPr>
      <t xml:space="preserve">43mm </t>
    </r>
    <r>
      <rPr>
        <b/>
        <sz val="11"/>
        <color theme="0"/>
        <rFont val="Calibri"/>
        <family val="2"/>
        <scheme val="minor"/>
      </rPr>
      <t xml:space="preserve">lenses.
</t>
    </r>
    <r>
      <rPr>
        <b/>
        <sz val="11"/>
        <color theme="9" tint="0.59999389629810485"/>
        <rFont val="Calibri"/>
        <family val="2"/>
        <scheme val="minor"/>
      </rPr>
      <t xml:space="preserve">High Resolution </t>
    </r>
    <r>
      <rPr>
        <b/>
        <u/>
        <sz val="11"/>
        <color theme="9" tint="0.59999389629810485"/>
        <rFont val="Calibri"/>
        <family val="2"/>
        <scheme val="minor"/>
      </rPr>
      <t>and</t>
    </r>
    <r>
      <rPr>
        <b/>
        <u/>
        <sz val="11"/>
        <color theme="0"/>
        <rFont val="Calibri"/>
        <family val="2"/>
        <scheme val="minor"/>
      </rPr>
      <t xml:space="preserve">
</t>
    </r>
    <r>
      <rPr>
        <b/>
        <sz val="11"/>
        <color rgb="FFFFC000"/>
        <rFont val="Calibri"/>
        <family val="2"/>
        <scheme val="minor"/>
      </rPr>
      <t>100%</t>
    </r>
    <r>
      <rPr>
        <b/>
        <sz val="11"/>
        <color theme="0"/>
        <rFont val="Calibri"/>
        <family val="2"/>
        <scheme val="minor"/>
      </rPr>
      <t xml:space="preserve"> </t>
    </r>
    <r>
      <rPr>
        <b/>
        <sz val="11"/>
        <color theme="9" tint="0.59999389629810485"/>
        <rFont val="Calibri"/>
        <family val="2"/>
        <scheme val="minor"/>
      </rPr>
      <t>of MAOFD!</t>
    </r>
    <r>
      <rPr>
        <b/>
        <sz val="11"/>
        <color theme="0"/>
        <rFont val="Calibri"/>
        <family val="2"/>
        <scheme val="minor"/>
      </rPr>
      <t xml:space="preserve">
 Desiring OFDs at
</t>
    </r>
    <r>
      <rPr>
        <b/>
        <sz val="11"/>
        <color rgb="FFFFC000"/>
        <rFont val="Calibri"/>
        <family val="2"/>
        <scheme val="minor"/>
      </rPr>
      <t>100%</t>
    </r>
    <r>
      <rPr>
        <b/>
        <sz val="11"/>
        <color rgb="FFFFFF00"/>
        <rFont val="Calibri"/>
        <family val="2"/>
        <scheme val="minor"/>
      </rPr>
      <t xml:space="preserve"> of MAOFD </t>
    </r>
    <r>
      <rPr>
        <b/>
        <sz val="11"/>
        <color theme="0"/>
        <rFont val="Calibri"/>
        <family val="2"/>
        <scheme val="minor"/>
      </rPr>
      <t xml:space="preserve">and a
</t>
    </r>
    <r>
      <rPr>
        <b/>
        <sz val="11"/>
        <color rgb="FFFFFF00"/>
        <rFont val="Calibri"/>
        <family val="2"/>
        <scheme val="minor"/>
      </rPr>
      <t>8 lp/mm</t>
    </r>
    <r>
      <rPr>
        <b/>
        <sz val="11"/>
        <color theme="0"/>
        <rFont val="Calibri"/>
        <family val="2"/>
        <scheme val="minor"/>
      </rPr>
      <t xml:space="preserve"> final image resolution, which for a 75mm viewer lens at 4.333x magnification, requires a</t>
    </r>
    <r>
      <rPr>
        <b/>
        <sz val="11"/>
        <color rgb="FFFFFF00"/>
        <rFont val="Calibri"/>
        <family val="2"/>
        <scheme val="minor"/>
      </rPr>
      <t xml:space="preserve"> 0.020mm</t>
    </r>
    <r>
      <rPr>
        <b/>
        <sz val="11"/>
        <color theme="0"/>
        <rFont val="Calibri"/>
        <family val="2"/>
        <scheme val="minor"/>
      </rPr>
      <t xml:space="preserve"> maximum permissible CoC for use in DoF calculations
Even when Desired % of MAOFD is </t>
    </r>
    <r>
      <rPr>
        <b/>
        <sz val="11"/>
        <color rgb="FFFFC000"/>
        <rFont val="Calibri"/>
        <family val="2"/>
        <scheme val="minor"/>
      </rPr>
      <t>100%</t>
    </r>
    <r>
      <rPr>
        <b/>
        <sz val="11"/>
        <color theme="0"/>
        <rFont val="Calibri"/>
        <family val="2"/>
        <scheme val="minor"/>
      </rPr>
      <t xml:space="preserve">, this case 
still </t>
    </r>
    <r>
      <rPr>
        <b/>
        <sz val="11"/>
        <color theme="9"/>
        <rFont val="Calibri"/>
        <family val="2"/>
        <scheme val="minor"/>
      </rPr>
      <t xml:space="preserve">PASSES </t>
    </r>
    <r>
      <rPr>
        <b/>
        <sz val="11"/>
        <color theme="0"/>
        <rFont val="Calibri"/>
        <family val="2"/>
        <scheme val="minor"/>
      </rPr>
      <t xml:space="preserve">when focused
at 250mm </t>
    </r>
    <r>
      <rPr>
        <b/>
        <u/>
        <sz val="11"/>
        <color theme="0"/>
        <rFont val="Calibri"/>
        <family val="2"/>
        <scheme val="minor"/>
      </rPr>
      <t>and</t>
    </r>
    <r>
      <rPr>
        <b/>
        <sz val="11"/>
        <color theme="0"/>
        <rFont val="Calibri"/>
        <family val="2"/>
        <scheme val="minor"/>
      </rPr>
      <t xml:space="preserve"> at Infinity, using f-Numbers smaller than f/22!</t>
    </r>
  </si>
  <si>
    <t>&lt;--- Note that a value of 70 has been specified (for 70% of MAOFD) in the first 3 Examples, but 100% in the last, with this Twin-Rig having a minimum Base of 160mm.</t>
  </si>
  <si>
    <r>
      <t xml:space="preserve">A Key f-Number of </t>
    </r>
    <r>
      <rPr>
        <b/>
        <sz val="11"/>
        <color theme="0"/>
        <rFont val="Calibri"/>
        <family val="2"/>
        <scheme val="minor"/>
      </rPr>
      <t>f/11.67</t>
    </r>
    <r>
      <rPr>
        <b/>
        <sz val="10"/>
        <color rgb="FFFFFF00"/>
        <rFont val="Calibri"/>
        <family val="2"/>
        <scheme val="minor"/>
      </rPr>
      <t xml:space="preserve"> (f/11) for the Mamiya 7ii </t>
    </r>
    <r>
      <rPr>
        <b/>
        <sz val="12"/>
        <color theme="0"/>
        <rFont val="Calibri"/>
        <family val="2"/>
        <scheme val="minor"/>
      </rPr>
      <t>43mm lens</t>
    </r>
    <r>
      <rPr>
        <b/>
        <sz val="10"/>
        <color rgb="FFFFFF00"/>
        <rFont val="Calibri"/>
        <family val="2"/>
        <scheme val="minor"/>
      </rPr>
      <t xml:space="preserve"> and a constant base of 160mm would support shooting all subject spaces with f/11 (which is actually f/11.3 on all lenses), to achieve my smallest possible twin-rig base and recording OFDs of at least </t>
    </r>
    <r>
      <rPr>
        <b/>
        <sz val="12"/>
        <color theme="0"/>
        <rFont val="Calibri"/>
        <family val="2"/>
        <scheme val="minor"/>
      </rPr>
      <t>70% of MAOFD</t>
    </r>
    <r>
      <rPr>
        <b/>
        <sz val="10"/>
        <color rgb="FFFFFF00"/>
        <rFont val="Calibri"/>
        <family val="2"/>
        <scheme val="minor"/>
      </rPr>
      <t xml:space="preserve">, for DoF calculated to deliver a maximum 0.020mm CoC </t>
    </r>
    <r>
      <rPr>
        <b/>
        <i/>
        <sz val="10"/>
        <color rgb="FFFFFF00"/>
        <rFont val="Calibri"/>
        <family val="2"/>
        <scheme val="minor"/>
      </rPr>
      <t xml:space="preserve">(or 0.028mm when combined with diffraction) </t>
    </r>
    <r>
      <rPr>
        <b/>
        <sz val="10"/>
        <color rgb="FFFFFF00"/>
        <rFont val="Calibri"/>
        <family val="2"/>
        <scheme val="minor"/>
      </rPr>
      <t xml:space="preserve">at the film plane, to achieve a final image resolution of 
</t>
    </r>
    <r>
      <rPr>
        <b/>
        <sz val="12"/>
        <color theme="0"/>
        <rFont val="Calibri"/>
        <family val="2"/>
        <scheme val="minor"/>
      </rPr>
      <t>8.0 lp/mm</t>
    </r>
    <r>
      <rPr>
        <b/>
        <sz val="10"/>
        <color rgb="FFFFFF00"/>
        <rFont val="Calibri"/>
        <family val="2"/>
        <scheme val="minor"/>
      </rPr>
      <t xml:space="preserve"> after 4.39x magnification </t>
    </r>
    <r>
      <rPr>
        <b/>
        <i/>
        <sz val="10"/>
        <color rgb="FFFFFF00"/>
        <rFont val="Calibri"/>
        <family val="2"/>
        <scheme val="minor"/>
      </rPr>
      <t>(including diffraction)</t>
    </r>
    <r>
      <rPr>
        <b/>
        <sz val="10"/>
        <color rgb="FFFFFF00"/>
        <rFont val="Calibri"/>
        <family val="2"/>
        <scheme val="minor"/>
      </rPr>
      <t xml:space="preserve"> when a 75mm viewer is focused at 25cm (or 10.4 lp/mm when focused at Infinity, with 3.39x magnification.)</t>
    </r>
  </si>
  <si>
    <r>
      <t xml:space="preserve">A Key f-Number of </t>
    </r>
    <r>
      <rPr>
        <b/>
        <sz val="12"/>
        <color theme="0"/>
        <rFont val="Calibri"/>
        <family val="2"/>
        <scheme val="minor"/>
      </rPr>
      <t>f/17.64</t>
    </r>
    <r>
      <rPr>
        <b/>
        <sz val="10"/>
        <color rgb="FFFFFF00"/>
        <rFont val="Calibri"/>
        <family val="2"/>
        <scheme val="minor"/>
      </rPr>
      <t xml:space="preserve"> (f/16 + 1/4 stop) for the Mamiya 7ii </t>
    </r>
    <r>
      <rPr>
        <b/>
        <sz val="12"/>
        <color theme="0"/>
        <rFont val="Calibri"/>
        <family val="2"/>
        <scheme val="minor"/>
      </rPr>
      <t>65mm</t>
    </r>
    <r>
      <rPr>
        <b/>
        <sz val="11"/>
        <color theme="0"/>
        <rFont val="Calibri"/>
        <family val="2"/>
        <scheme val="minor"/>
      </rPr>
      <t xml:space="preserve"> lens</t>
    </r>
    <r>
      <rPr>
        <b/>
        <sz val="10"/>
        <color rgb="FFFFFF00"/>
        <rFont val="Calibri"/>
        <family val="2"/>
        <scheme val="minor"/>
      </rPr>
      <t xml:space="preserve"> and a constant base of 160mm would support shooting all subject spaces with f/16 + 1/4 stop, to achieve my smallest possible twin-rig base and recording OFDs of at least </t>
    </r>
    <r>
      <rPr>
        <b/>
        <sz val="12"/>
        <color theme="0"/>
        <rFont val="Calibri"/>
        <family val="2"/>
        <scheme val="minor"/>
      </rPr>
      <t>70% of MAOFD</t>
    </r>
    <r>
      <rPr>
        <b/>
        <sz val="10"/>
        <color rgb="FFFFFF00"/>
        <rFont val="Calibri"/>
        <family val="2"/>
        <scheme val="minor"/>
      </rPr>
      <t xml:space="preserve">, for DoF calculated to deliver a maximum 0.020mm CoC </t>
    </r>
    <r>
      <rPr>
        <b/>
        <i/>
        <sz val="10"/>
        <color rgb="FFFFFF00"/>
        <rFont val="Calibri"/>
        <family val="2"/>
        <scheme val="minor"/>
      </rPr>
      <t>(or 0.028mm when combined with diffraction)</t>
    </r>
    <r>
      <rPr>
        <b/>
        <sz val="10"/>
        <color rgb="FFFFFF00"/>
        <rFont val="Calibri"/>
        <family val="2"/>
        <scheme val="minor"/>
      </rPr>
      <t xml:space="preserve"> at the film plane, to achieve a final image resolution of</t>
    </r>
    <r>
      <rPr>
        <b/>
        <sz val="10"/>
        <color theme="0"/>
        <rFont val="Calibri"/>
        <family val="2"/>
        <scheme val="minor"/>
      </rPr>
      <t xml:space="preserve"> </t>
    </r>
    <r>
      <rPr>
        <b/>
        <sz val="12"/>
        <color theme="0"/>
        <rFont val="Calibri"/>
        <family val="2"/>
        <scheme val="minor"/>
      </rPr>
      <t>8.0 lp/mm</t>
    </r>
    <r>
      <rPr>
        <b/>
        <sz val="10"/>
        <color rgb="FFFFFF00"/>
        <rFont val="Calibri"/>
        <family val="2"/>
        <scheme val="minor"/>
      </rPr>
      <t xml:space="preserve"> after 4.39x magnification </t>
    </r>
    <r>
      <rPr>
        <b/>
        <i/>
        <sz val="10"/>
        <color rgb="FFFFFF00"/>
        <rFont val="Calibri"/>
        <family val="2"/>
        <scheme val="minor"/>
      </rPr>
      <t>(including diffraction)</t>
    </r>
    <r>
      <rPr>
        <b/>
        <sz val="10"/>
        <color rgb="FFFFFF00"/>
        <rFont val="Calibri"/>
        <family val="2"/>
        <scheme val="minor"/>
      </rPr>
      <t xml:space="preserve"> when a 75mm viewer is focused at 25cm (or 10.4 lp/mm when focused at Infinity, with 3.39x magnification.)</t>
    </r>
  </si>
  <si>
    <r>
      <t>A Key f-Number of</t>
    </r>
    <r>
      <rPr>
        <b/>
        <sz val="12"/>
        <color theme="0"/>
        <rFont val="Calibri"/>
        <family val="2"/>
        <scheme val="minor"/>
      </rPr>
      <t xml:space="preserve"> f/16.67</t>
    </r>
    <r>
      <rPr>
        <b/>
        <sz val="10"/>
        <color rgb="FFFFFF00"/>
        <rFont val="Calibri"/>
        <family val="2"/>
        <scheme val="minor"/>
      </rPr>
      <t xml:space="preserve"> (f/16) for the Mamiya 7ii </t>
    </r>
    <r>
      <rPr>
        <b/>
        <sz val="12"/>
        <color theme="0"/>
        <rFont val="Calibri"/>
        <family val="2"/>
        <scheme val="minor"/>
      </rPr>
      <t>43mm lens</t>
    </r>
    <r>
      <rPr>
        <b/>
        <sz val="10"/>
        <color rgb="FFFFFF00"/>
        <rFont val="Calibri"/>
        <family val="2"/>
        <scheme val="minor"/>
      </rPr>
      <t xml:space="preserve"> and a constant base of 160mm would support shooting all subject spaces with f/16, to achieve my smallest possible twin-rig base and recording OFDs of at </t>
    </r>
    <r>
      <rPr>
        <b/>
        <sz val="12"/>
        <color theme="0"/>
        <rFont val="Calibri"/>
        <family val="2"/>
        <scheme val="minor"/>
      </rPr>
      <t>100% of MAOFD</t>
    </r>
    <r>
      <rPr>
        <b/>
        <sz val="10"/>
        <color rgb="FFFFFF00"/>
        <rFont val="Calibri"/>
        <family val="2"/>
        <scheme val="minor"/>
      </rPr>
      <t xml:space="preserve">, for DoF calculated to deliver a maximum 0.020mm CoC </t>
    </r>
    <r>
      <rPr>
        <b/>
        <i/>
        <sz val="10"/>
        <color rgb="FFFFFF00"/>
        <rFont val="Calibri"/>
        <family val="2"/>
        <scheme val="minor"/>
      </rPr>
      <t xml:space="preserve">(or 0.028mm when combined with diffraction) </t>
    </r>
    <r>
      <rPr>
        <b/>
        <sz val="10"/>
        <color rgb="FFFFFF00"/>
        <rFont val="Calibri"/>
        <family val="2"/>
        <scheme val="minor"/>
      </rPr>
      <t xml:space="preserve">at the film plane, to achieve a final image resolution of </t>
    </r>
    <r>
      <rPr>
        <b/>
        <sz val="12"/>
        <color theme="0"/>
        <rFont val="Calibri"/>
        <family val="2"/>
        <scheme val="minor"/>
      </rPr>
      <t>8.0 lp/mm</t>
    </r>
    <r>
      <rPr>
        <b/>
        <sz val="10"/>
        <color rgb="FFFFFF00"/>
        <rFont val="Calibri"/>
        <family val="2"/>
        <scheme val="minor"/>
      </rPr>
      <t xml:space="preserve"> after 4.39x magnification </t>
    </r>
    <r>
      <rPr>
        <b/>
        <i/>
        <sz val="10"/>
        <color rgb="FFFFFF00"/>
        <rFont val="Calibri"/>
        <family val="2"/>
        <scheme val="minor"/>
      </rPr>
      <t>(including diffraction)</t>
    </r>
    <r>
      <rPr>
        <b/>
        <sz val="10"/>
        <color rgb="FFFFFF00"/>
        <rFont val="Calibri"/>
        <family val="2"/>
        <scheme val="minor"/>
      </rPr>
      <t xml:space="preserve"> when a 75mm viewer is focused at 25cm (or 10.4 lp/mm when focused at Infinity, with 3.39x magnification.)</t>
    </r>
  </si>
  <si>
    <r>
      <t>A Key f-Number of</t>
    </r>
    <r>
      <rPr>
        <b/>
        <sz val="12"/>
        <color theme="0"/>
        <rFont val="Calibri"/>
        <family val="2"/>
        <scheme val="minor"/>
      </rPr>
      <t xml:space="preserve"> f/21.71</t>
    </r>
    <r>
      <rPr>
        <b/>
        <sz val="10"/>
        <color rgb="FFFFFF00"/>
        <rFont val="Calibri"/>
        <family val="2"/>
        <scheme val="minor"/>
      </rPr>
      <t xml:space="preserve"> (f/22) for the Mamiya 7ii </t>
    </r>
    <r>
      <rPr>
        <b/>
        <sz val="11"/>
        <color theme="0"/>
        <rFont val="Calibri"/>
        <family val="2"/>
        <scheme val="minor"/>
      </rPr>
      <t>80mm lens</t>
    </r>
    <r>
      <rPr>
        <b/>
        <sz val="10"/>
        <color rgb="FFFFFF00"/>
        <rFont val="Calibri"/>
        <family val="2"/>
        <scheme val="minor"/>
      </rPr>
      <t xml:space="preserve"> and a constant base of 160mm would support shooting all subject spaces with f/22, to achieve my smallest possible twin-rig base and recording 
OFDs of at least 
</t>
    </r>
    <r>
      <rPr>
        <b/>
        <sz val="12"/>
        <color theme="0"/>
        <rFont val="Calibri"/>
        <family val="2"/>
        <scheme val="minor"/>
      </rPr>
      <t>70% of MAOFD</t>
    </r>
    <r>
      <rPr>
        <b/>
        <sz val="10"/>
        <color rgb="FFFFFF00"/>
        <rFont val="Calibri"/>
        <family val="2"/>
        <scheme val="minor"/>
      </rPr>
      <t xml:space="preserve">, for DoF calculated to deliver a maximum 0.020mm CoC </t>
    </r>
    <r>
      <rPr>
        <b/>
        <i/>
        <sz val="10"/>
        <color rgb="FFFFFF00"/>
        <rFont val="Calibri"/>
        <family val="2"/>
        <scheme val="minor"/>
      </rPr>
      <t xml:space="preserve">(or 0.028mm when combined with diffraction) </t>
    </r>
    <r>
      <rPr>
        <b/>
        <sz val="10"/>
        <color rgb="FFFFFF00"/>
        <rFont val="Calibri"/>
        <family val="2"/>
        <scheme val="minor"/>
      </rPr>
      <t xml:space="preserve">at the film plane, to achieve a final image resolution of </t>
    </r>
    <r>
      <rPr>
        <b/>
        <sz val="12"/>
        <color theme="0"/>
        <rFont val="Calibri"/>
        <family val="2"/>
        <scheme val="minor"/>
      </rPr>
      <t>8.0 lp/mm</t>
    </r>
    <r>
      <rPr>
        <b/>
        <sz val="10"/>
        <color rgb="FFFFFF00"/>
        <rFont val="Calibri"/>
        <family val="2"/>
        <scheme val="minor"/>
      </rPr>
      <t xml:space="preserve"> after 4.39x magnification </t>
    </r>
    <r>
      <rPr>
        <b/>
        <i/>
        <sz val="10"/>
        <color rgb="FFFFFF00"/>
        <rFont val="Calibri"/>
        <family val="2"/>
        <scheme val="minor"/>
      </rPr>
      <t>(including diffraction)</t>
    </r>
    <r>
      <rPr>
        <b/>
        <sz val="10"/>
        <color rgb="FFFFFF00"/>
        <rFont val="Calibri"/>
        <family val="2"/>
        <scheme val="minor"/>
      </rPr>
      <t xml:space="preserve"> when a 75mm viewer is focused at 25cm (or 10.4 lp/mm when focused at Infinity, with 3.39x magnification.)</t>
    </r>
  </si>
  <si>
    <t>https://www.arnecroell.com/mf-lenstest.pdf</t>
  </si>
  <si>
    <t>https://web.hevanet.com/cperez/MF_testing.html</t>
  </si>
  <si>
    <t xml:space="preserve"> MAOFD is calculated as:  Fv / 30.  (This is where the recorded OFD could cause divergence of the eyes, if it is greater than MAOFD, when Near homologs are mounted at the Window.)</t>
  </si>
  <si>
    <t xml:space="preserve"> Viewer Lens-to-Film Distance is calculated as: (254/Viewer Angular Magnification).  This is the distance from the optical center of the lens to the film.</t>
  </si>
  <si>
    <t xml:space="preserve">     &lt;---  Inputs to Eq. 1  and  Eq. 2</t>
  </si>
  <si>
    <r>
      <t xml:space="preserve">  </t>
    </r>
    <r>
      <rPr>
        <b/>
        <sz val="11"/>
        <color theme="4"/>
        <rFont val="Calibri"/>
        <family val="2"/>
        <scheme val="minor"/>
      </rPr>
      <t>Calculated</t>
    </r>
    <r>
      <rPr>
        <b/>
        <sz val="11"/>
        <color rgb="FFFF0000"/>
        <rFont val="Calibri"/>
        <family val="2"/>
        <scheme val="minor"/>
      </rPr>
      <t xml:space="preserve"> </t>
    </r>
    <r>
      <rPr>
        <b/>
        <sz val="11"/>
        <color theme="1"/>
        <rFont val="Calibri"/>
        <family val="2"/>
        <scheme val="minor"/>
      </rPr>
      <t xml:space="preserve">Ratio of Stereo Base to Camera FL   (Interesting to Observe): </t>
    </r>
  </si>
  <si>
    <t xml:space="preserve"> &lt;--- Note: The variables used to calculate this ratio (Base and Fc) are not the only variables impacting a PASS or FAIL.  If % of MAOFD Desired is increased, for example, a higer ratio of Base to Fc will be required to PASS.</t>
  </si>
  <si>
    <t xml:space="preserve">      This is how you, too, can shoot in "JimmyD 3D" - just like James Cameron:</t>
  </si>
  <si>
    <t xml:space="preserve">&lt;--- The 3DWorld TL-120's fixed Base is 63.5mm.  </t>
  </si>
  <si>
    <t>&lt;--- Note that on this TL-120 Examples worksheet, I am changing the Desired Minimum Final Image Resolutions and the % of MAOFD Desired, from one comparison to the next.</t>
  </si>
  <si>
    <t>3DWorld TL-120 Examples</t>
  </si>
  <si>
    <t xml:space="preserve"> &lt;--- Note: This Ratio is fixed at 0.79 for the TL-120's fixed FL and fixed Base.</t>
  </si>
  <si>
    <r>
      <t xml:space="preserve">A FAIL, with </t>
    </r>
    <r>
      <rPr>
        <b/>
        <sz val="11"/>
        <color rgb="FFFFFF00"/>
        <rFont val="Calibri"/>
        <family val="2"/>
        <scheme val="minor"/>
      </rPr>
      <t>70% of MAOFD</t>
    </r>
    <r>
      <rPr>
        <b/>
        <sz val="11"/>
        <color rgb="FFFF0000"/>
        <rFont val="Calibri"/>
        <family val="2"/>
        <scheme val="minor"/>
      </rPr>
      <t xml:space="preserve"> Desired </t>
    </r>
    <r>
      <rPr>
        <b/>
        <i/>
        <u/>
        <sz val="11"/>
        <color rgb="FFFFFF00"/>
        <rFont val="Calibri"/>
        <family val="2"/>
        <scheme val="minor"/>
      </rPr>
      <t>and</t>
    </r>
    <r>
      <rPr>
        <b/>
        <sz val="11"/>
        <color rgb="FFFF0000"/>
        <rFont val="Calibri"/>
        <family val="2"/>
        <scheme val="minor"/>
      </rPr>
      <t xml:space="preserve"> only </t>
    </r>
    <r>
      <rPr>
        <b/>
        <sz val="11"/>
        <color rgb="FFFFFF00"/>
        <rFont val="Calibri"/>
        <family val="2"/>
        <scheme val="minor"/>
      </rPr>
      <t>4 lp/mm</t>
    </r>
    <r>
      <rPr>
        <b/>
        <sz val="11"/>
        <color rgb="FFFF0000"/>
        <rFont val="Calibri"/>
        <family val="2"/>
        <scheme val="minor"/>
      </rPr>
      <t xml:space="preserve"> Final Image Resolution</t>
    </r>
  </si>
  <si>
    <r>
      <t xml:space="preserve">A FAIL, with </t>
    </r>
    <r>
      <rPr>
        <b/>
        <sz val="11"/>
        <color rgb="FFFFFF00"/>
        <rFont val="Calibri"/>
        <family val="2"/>
        <scheme val="minor"/>
      </rPr>
      <t>70% of MAOFD</t>
    </r>
    <r>
      <rPr>
        <b/>
        <sz val="11"/>
        <color rgb="FFFF0000"/>
        <rFont val="Calibri"/>
        <family val="2"/>
        <scheme val="minor"/>
      </rPr>
      <t xml:space="preserve"> Desired </t>
    </r>
    <r>
      <rPr>
        <b/>
        <i/>
        <u/>
        <sz val="11"/>
        <color rgb="FFFFFF00"/>
        <rFont val="Calibri"/>
        <family val="2"/>
        <scheme val="minor"/>
      </rPr>
      <t>and</t>
    </r>
    <r>
      <rPr>
        <b/>
        <i/>
        <u/>
        <sz val="11"/>
        <color rgb="FFFF0000"/>
        <rFont val="Calibri"/>
        <family val="2"/>
        <scheme val="minor"/>
      </rPr>
      <t xml:space="preserve">
</t>
    </r>
    <r>
      <rPr>
        <b/>
        <sz val="11"/>
        <color rgb="FFFF0000"/>
        <rFont val="Calibri"/>
        <family val="2"/>
        <scheme val="minor"/>
      </rPr>
      <t xml:space="preserve">only </t>
    </r>
    <r>
      <rPr>
        <b/>
        <sz val="11"/>
        <color rgb="FFFFFF00"/>
        <rFont val="Calibri"/>
        <family val="2"/>
        <scheme val="minor"/>
      </rPr>
      <t>5 lp/mm</t>
    </r>
    <r>
      <rPr>
        <b/>
        <sz val="11"/>
        <color rgb="FFFF0000"/>
        <rFont val="Calibri"/>
        <family val="2"/>
        <scheme val="minor"/>
      </rPr>
      <t xml:space="preserve"> Final
Image Resolution</t>
    </r>
  </si>
  <si>
    <r>
      <t xml:space="preserve">A compromise that works at the expense of very flat views, </t>
    </r>
    <r>
      <rPr>
        <b/>
        <sz val="11"/>
        <color rgb="FFFFFF00"/>
        <rFont val="Calibri"/>
        <family val="2"/>
        <scheme val="minor"/>
      </rPr>
      <t>29% of MAOFD</t>
    </r>
    <r>
      <rPr>
        <b/>
        <sz val="11"/>
        <color rgb="FFFFC000"/>
        <rFont val="Calibri"/>
        <family val="2"/>
        <scheme val="minor"/>
      </rPr>
      <t xml:space="preserve">,
to achieve  </t>
    </r>
    <r>
      <rPr>
        <b/>
        <sz val="11"/>
        <color rgb="FFFFFF00"/>
        <rFont val="Calibri"/>
        <family val="2"/>
        <scheme val="minor"/>
      </rPr>
      <t>8 lp/mm</t>
    </r>
    <r>
      <rPr>
        <b/>
        <sz val="11"/>
        <color rgb="FFFFC000"/>
        <rFont val="Calibri"/>
        <family val="2"/>
        <scheme val="minor"/>
      </rPr>
      <t>.</t>
    </r>
  </si>
  <si>
    <r>
      <t xml:space="preserve">A compromise that </t>
    </r>
    <r>
      <rPr>
        <b/>
        <sz val="11"/>
        <color theme="7"/>
        <rFont val="Calibri"/>
        <family val="2"/>
        <scheme val="minor"/>
      </rPr>
      <t>works</t>
    </r>
    <r>
      <rPr>
        <b/>
        <sz val="11"/>
        <color rgb="FFFFC000"/>
        <rFont val="Calibri"/>
        <family val="2"/>
        <scheme val="minor"/>
      </rPr>
      <t xml:space="preserve">
at the expense of </t>
    </r>
    <r>
      <rPr>
        <b/>
        <sz val="11"/>
        <color rgb="FFFFFF00"/>
        <rFont val="Calibri"/>
        <family val="2"/>
        <scheme val="minor"/>
      </rPr>
      <t>both</t>
    </r>
    <r>
      <rPr>
        <b/>
        <sz val="11"/>
        <color rgb="FFFFC000"/>
        <rFont val="Calibri"/>
        <family val="2"/>
        <scheme val="minor"/>
      </rPr>
      <t xml:space="preserve">
Resolution, only </t>
    </r>
    <r>
      <rPr>
        <b/>
        <sz val="11"/>
        <color rgb="FFFFFF00"/>
        <rFont val="Calibri"/>
        <family val="2"/>
        <scheme val="minor"/>
      </rPr>
      <t>4 lp/mm</t>
    </r>
    <r>
      <rPr>
        <b/>
        <sz val="11"/>
        <color rgb="FFFFC000"/>
        <rFont val="Calibri"/>
        <family val="2"/>
        <scheme val="minor"/>
      </rPr>
      <t>,</t>
    </r>
    <r>
      <rPr>
        <b/>
        <sz val="11"/>
        <color rgb="FFFFFF00"/>
        <rFont val="Calibri"/>
        <family val="2"/>
        <scheme val="minor"/>
      </rPr>
      <t xml:space="preserve">
</t>
    </r>
    <r>
      <rPr>
        <b/>
        <i/>
        <u/>
        <sz val="11"/>
        <color rgb="FFFFFF00"/>
        <rFont val="Calibri"/>
        <family val="2"/>
        <scheme val="minor"/>
      </rPr>
      <t>and</t>
    </r>
    <r>
      <rPr>
        <b/>
        <sz val="11"/>
        <color rgb="FFFFC000"/>
        <rFont val="Calibri"/>
        <family val="2"/>
        <scheme val="minor"/>
      </rPr>
      <t xml:space="preserve">only </t>
    </r>
    <r>
      <rPr>
        <b/>
        <sz val="11"/>
        <color rgb="FFFFFF00"/>
        <rFont val="Calibri"/>
        <family val="2"/>
        <scheme val="minor"/>
      </rPr>
      <t>58% of MAOFD</t>
    </r>
    <r>
      <rPr>
        <b/>
        <sz val="11"/>
        <color rgb="FFFFC000"/>
        <rFont val="Calibri"/>
        <family val="2"/>
        <scheme val="minor"/>
      </rPr>
      <t>.</t>
    </r>
  </si>
  <si>
    <t xml:space="preserve">  &lt;--- Note that on this TL-120 Examples worksheet, I am changing the Desired Minimum Final Image Resolutions and the % of MAOFD Desired, from one comparison to the next.</t>
  </si>
  <si>
    <r>
      <t xml:space="preserve">&lt;--- The 3DWorld TL-120's 80mm lenses are too long for its fixed Base of 63.5mm, if </t>
    </r>
    <r>
      <rPr>
        <b/>
        <i/>
        <u/>
        <sz val="10"/>
        <color rgb="FFFF0000"/>
        <rFont val="Calibri"/>
        <family val="2"/>
        <scheme val="minor"/>
      </rPr>
      <t>you</t>
    </r>
    <r>
      <rPr>
        <b/>
        <sz val="10"/>
        <color rgb="FFFF0000"/>
        <rFont val="Calibri"/>
        <family val="2"/>
        <scheme val="minor"/>
      </rPr>
      <t xml:space="preserve"> want to record minimum OFDs at 70% of MAOFD and </t>
    </r>
    <r>
      <rPr>
        <b/>
        <i/>
        <u/>
        <sz val="10"/>
        <color rgb="FFFF0000"/>
        <rFont val="Calibri"/>
        <family val="2"/>
        <scheme val="minor"/>
      </rPr>
      <t>YOU</t>
    </r>
    <r>
      <rPr>
        <b/>
        <sz val="10"/>
        <color rgb="FFFF0000"/>
        <rFont val="Calibri"/>
        <family val="2"/>
        <scheme val="minor"/>
      </rPr>
      <t xml:space="preserve"> want to achieve a minimum final image resolution of 8 lp/mm. </t>
    </r>
  </si>
  <si>
    <r>
      <rPr>
        <b/>
        <sz val="11"/>
        <color rgb="FFFF0000"/>
        <rFont val="Calibri"/>
        <family val="2"/>
        <scheme val="minor"/>
      </rPr>
      <t>RED = FAIL</t>
    </r>
    <r>
      <rPr>
        <b/>
        <sz val="11"/>
        <color theme="0"/>
        <rFont val="Calibri"/>
        <family val="2"/>
        <scheme val="minor"/>
      </rPr>
      <t xml:space="preserve">                                               </t>
    </r>
    <r>
      <rPr>
        <b/>
        <sz val="11"/>
        <color rgb="FF92D050"/>
        <rFont val="Calibri"/>
        <family val="2"/>
        <scheme val="minor"/>
      </rPr>
      <t xml:space="preserve">GREEN = PASS      </t>
    </r>
  </si>
  <si>
    <t>https://clarkvision.com/articles/scandetail/#printpixels</t>
  </si>
  <si>
    <t>Have a look at the other Worksheet tabs, below!</t>
  </si>
  <si>
    <r>
      <t>Desired Minimum Final Image Resolution</t>
    </r>
    <r>
      <rPr>
        <sz val="11"/>
        <color theme="1"/>
        <rFont val="Calibri"/>
        <family val="2"/>
        <scheme val="minor"/>
      </rPr>
      <t xml:space="preserve"> </t>
    </r>
    <r>
      <rPr>
        <b/>
        <sz val="11"/>
        <color theme="1"/>
        <rFont val="Calibri"/>
        <family val="2"/>
        <scheme val="minor"/>
      </rPr>
      <t>for Viewing at 254mm, in lp/mm:</t>
    </r>
  </si>
  <si>
    <t>shrinking it to at least partially address the combined effects of defocus and diffraction.)</t>
  </si>
  <si>
    <t xml:space="preserve">subject detail approaching the limits of healthy human vision, throughout the frame, this should be a value at or approaching 8 lp/mm for MF veiwers, using </t>
  </si>
  <si>
    <t>75mm lenses (with 4.333x magnification when focused at a virtual image distance of 254mm)).</t>
  </si>
  <si>
    <t xml:space="preserve">Maximum Permissible CoC Diamter (mm) = 1 / Desired Final Image Resolution in lp/mm for a 254mm viewing distance / Maximum Anticipated Magnification  </t>
  </si>
  <si>
    <r>
      <t xml:space="preserve">Magnification at 254mm = 254/Fv + 1       </t>
    </r>
    <r>
      <rPr>
        <i/>
        <sz val="11"/>
        <rFont val="Calibri"/>
        <family val="2"/>
        <scheme val="minor"/>
      </rPr>
      <t xml:space="preserve"> </t>
    </r>
    <r>
      <rPr>
        <sz val="11"/>
        <rFont val="Calibri"/>
        <family val="2"/>
        <scheme val="minor"/>
      </rPr>
      <t>(Example:  4.390 for a 75mm viewer focused at 254mm)</t>
    </r>
  </si>
  <si>
    <t>selected or specified within your choice of DoF calculators (rounding up or down to the greatest supported number of significant digits). I chose not to use this value</t>
  </si>
  <si>
    <t>as input to the calculations done below, because your choice of DoF Calculator might allow specification of fewer significant digits OR it might not even accept entry</t>
  </si>
  <si>
    <t>of a value that rounds up from the value calculated here.  Some DoF calculators will force selection from a drop list, that skips past the value you want to enter.</t>
  </si>
  <si>
    <t>or source.  The equation used below requires that the Maximum Permissible CoC Diameter be calculated as described in Step 1, above.</t>
  </si>
  <si>
    <t>your Desired Final Image Resolution, after magnification, at the anticipated minimum viewing distance.  I've made no attempt to quantify lens resolutions, but on the</t>
  </si>
  <si>
    <t>color chrome film, even in the corners of a 50x50mm crop from the center of a 6x6cm or 6x7cm frame. </t>
  </si>
  <si>
    <t>Step 3:</t>
  </si>
  <si>
    <t xml:space="preserve">Largest CoC diameters (mm) that could ever be recorded at the film plane, when DILIGENTLY adhering to DoF calculations, with careful distance measurements and careful focusing. </t>
  </si>
  <si>
    <t xml:space="preserve">Diameter of Airy Disks (mm) at each f-Number, on-film, before magnification, across the entire image, not just at the Nears and Fars, for each shooting aperture, independent of </t>
  </si>
  <si>
    <r>
      <t xml:space="preserve">Airy Disk Diameter = f-Number * CoC, </t>
    </r>
    <r>
      <rPr>
        <sz val="11"/>
        <rFont val="Calibri"/>
        <family val="2"/>
        <scheme val="minor"/>
      </rPr>
      <t>as calculated in Step 1, then adjusted to suit your DoF calculator's inputs in Step 2.</t>
    </r>
  </si>
  <si>
    <t xml:space="preserve">focal length, assuming a wavelength of 555nm (yellow-green light, in the middle of the visible spectrum).   </t>
  </si>
  <si>
    <t>Hint: The CoC diameters (specified in Step 2) at the Near and Far limits of DoF are constant for all f-Numbers, because the subject space depths are varying for each f-Number.</t>
  </si>
  <si>
    <t>For example, a Calculated Maximum Permissible CoC of 0.030, when divided by 1.414, would have you using a CoC of 0.021 for your DoF calculations.  This smaller Maximum</t>
  </si>
  <si>
    <t>Permissible CoC, when specified in your choice of DoF calculator, will have you stopping down one additonal stop, relative to the larger CoC diameter.</t>
  </si>
  <si>
    <t>Largest CoC diameters (mm) that can ever be recorded at the film plane, when DILIGENTLY adhering to DoF calculations, with careful distance measurements and careful focusing.</t>
  </si>
  <si>
    <t>Hint: They are constant across all f-Numbers, because the subject space depths are varying for each f-Number.</t>
  </si>
  <si>
    <t xml:space="preserve">focal length, assuming a wavelength of 555nm (yellow-green light, in the middle of the visible spectrum).  </t>
  </si>
  <si>
    <t>which is necessary to control only defocus, reduces the Airy Disk diameters at all f-Numbers!</t>
  </si>
  <si>
    <r>
      <t xml:space="preserve">Choosing to perform DoF calculations with a </t>
    </r>
    <r>
      <rPr>
        <b/>
        <i/>
        <u/>
        <sz val="11"/>
        <color theme="9"/>
        <rFont val="Calibri"/>
        <family val="2"/>
        <scheme val="minor"/>
      </rPr>
      <t>smaller</t>
    </r>
    <r>
      <rPr>
        <b/>
        <sz val="11"/>
        <color theme="9"/>
        <rFont val="Calibri"/>
        <family val="2"/>
        <scheme val="minor"/>
      </rPr>
      <t xml:space="preserve"> maximum permissible CoC diameter than that</t>
    </r>
  </si>
  <si>
    <t xml:space="preserve">NOTE: Reducing the Calculated Max. CoC by a factor of 1.414 is an imprecise shortcut for taming diffraction, </t>
  </si>
  <si>
    <t xml:space="preserve">that's more effective in the range of f/8 to f/16 than at wider apertures.  </t>
  </si>
  <si>
    <r>
      <t xml:space="preserve">Again, compare the </t>
    </r>
    <r>
      <rPr>
        <b/>
        <sz val="11"/>
        <color theme="9"/>
        <rFont val="Calibri"/>
        <family val="2"/>
        <scheme val="minor"/>
      </rPr>
      <t>green column</t>
    </r>
    <r>
      <rPr>
        <b/>
        <sz val="11"/>
        <color rgb="FF00B0F0"/>
        <rFont val="Calibri"/>
        <family val="2"/>
        <scheme val="minor"/>
      </rPr>
      <t xml:space="preserve"> in this table to the </t>
    </r>
    <r>
      <rPr>
        <b/>
        <sz val="11"/>
        <color theme="5"/>
        <rFont val="Calibri"/>
        <family val="2"/>
        <scheme val="minor"/>
      </rPr>
      <t>orange column</t>
    </r>
    <r>
      <rPr>
        <b/>
        <sz val="11"/>
        <color rgb="FF00B0F0"/>
        <rFont val="Calibri"/>
        <family val="2"/>
        <scheme val="minor"/>
      </rPr>
      <t xml:space="preserve"> in the table above.  </t>
    </r>
  </si>
  <si>
    <r>
      <t xml:space="preserve">  &lt;--- Specify </t>
    </r>
    <r>
      <rPr>
        <b/>
        <u/>
        <sz val="11"/>
        <color theme="1"/>
        <rFont val="Calibri"/>
        <family val="2"/>
        <scheme val="minor"/>
      </rPr>
      <t>your Calculated Maximum Permissible CoC diameter (mm)</t>
    </r>
    <r>
      <rPr>
        <b/>
        <sz val="11"/>
        <color theme="1"/>
        <rFont val="Calibri"/>
        <family val="2"/>
        <scheme val="minor"/>
      </rPr>
      <t xml:space="preserve">, as used in DoF calculations, to secure </t>
    </r>
    <r>
      <rPr>
        <b/>
        <u/>
        <sz val="11"/>
        <color theme="1"/>
        <rFont val="Calibri"/>
        <family val="2"/>
        <scheme val="minor"/>
      </rPr>
      <t>your desired final image resolution</t>
    </r>
    <r>
      <rPr>
        <b/>
        <sz val="11"/>
        <color theme="1"/>
        <rFont val="Calibri"/>
        <family val="2"/>
        <scheme val="minor"/>
      </rPr>
      <t>, after the</t>
    </r>
  </si>
  <si>
    <r>
      <t xml:space="preserve">  &lt;--- This is the calculated f-Number at which diffraction's Airy disks</t>
    </r>
    <r>
      <rPr>
        <b/>
        <sz val="11"/>
        <rFont val="Calibri"/>
        <family val="2"/>
        <scheme val="minor"/>
      </rPr>
      <t xml:space="preserve">, </t>
    </r>
    <r>
      <rPr>
        <b/>
        <i/>
        <u/>
        <sz val="11"/>
        <rFont val="Calibri"/>
        <family val="2"/>
        <scheme val="minor"/>
      </rPr>
      <t>on their own, independent of resolution caused by defocus</t>
    </r>
    <r>
      <rPr>
        <b/>
        <i/>
        <sz val="11"/>
        <rFont val="Calibri"/>
        <family val="2"/>
        <scheme val="minor"/>
      </rPr>
      <t>,</t>
    </r>
    <r>
      <rPr>
        <b/>
        <sz val="11"/>
        <rFont val="Calibri"/>
        <family val="2"/>
        <scheme val="minor"/>
      </rPr>
      <t xml:space="preserve"> w</t>
    </r>
    <r>
      <rPr>
        <b/>
        <sz val="11"/>
        <color theme="1"/>
        <rFont val="Calibri"/>
        <family val="2"/>
        <scheme val="minor"/>
      </rPr>
      <t>ill begin to inhibit your</t>
    </r>
  </si>
  <si>
    <r>
      <t xml:space="preserve">    Instructions for specifying </t>
    </r>
    <r>
      <rPr>
        <b/>
        <i/>
        <u/>
        <sz val="14"/>
        <color theme="8" tint="-0.249977111117893"/>
        <rFont val="Calibri"/>
        <family val="2"/>
        <scheme val="minor"/>
      </rPr>
      <t>your</t>
    </r>
    <r>
      <rPr>
        <b/>
        <sz val="14"/>
        <color theme="8" tint="-0.249977111117893"/>
        <rFont val="Calibri"/>
        <family val="2"/>
        <scheme val="minor"/>
      </rPr>
      <t xml:space="preserve"> Desired Minimum Final Image Resolution for Viewing at 254mm, in lp/mm</t>
    </r>
  </si>
  <si>
    <r>
      <t xml:space="preserve">&lt;--- Viewer Magnification when focused at 254mm = </t>
    </r>
    <r>
      <rPr>
        <b/>
        <sz val="10"/>
        <color theme="1"/>
        <rFont val="Calibri"/>
        <family val="2"/>
        <scheme val="minor"/>
      </rPr>
      <t>Viewer FL/254 + 1</t>
    </r>
  </si>
  <si>
    <r>
      <rPr>
        <b/>
        <i/>
        <sz val="22"/>
        <color rgb="FF0070C0"/>
        <rFont val="Calibri"/>
        <family val="2"/>
        <scheme val="minor"/>
      </rPr>
      <t>Key f-Number</t>
    </r>
    <r>
      <rPr>
        <b/>
        <sz val="22"/>
        <color rgb="FF0070C0"/>
        <rFont val="Calibri"/>
        <family val="2"/>
        <scheme val="minor"/>
      </rPr>
      <t xml:space="preserve"> Calculation Tool for Fixed-Base Stereography and Viewers</t>
    </r>
  </si>
  <si>
    <t>NOTE:  User input fields are yellow.</t>
  </si>
  <si>
    <r>
      <t xml:space="preserve"> </t>
    </r>
    <r>
      <rPr>
        <b/>
        <sz val="11"/>
        <color theme="1"/>
        <rFont val="Calibri"/>
        <family val="2"/>
        <scheme val="minor"/>
      </rPr>
      <t xml:space="preserve">Specify the Viewer Lens Separation </t>
    </r>
    <r>
      <rPr>
        <b/>
        <sz val="8"/>
        <color theme="0" tint="-0.499984740745262"/>
        <rFont val="Calibri"/>
        <family val="2"/>
        <scheme val="minor"/>
      </rPr>
      <t>(the largest, if adjustable. Uggh!)</t>
    </r>
    <r>
      <rPr>
        <b/>
        <sz val="11"/>
        <color theme="0" tint="-0.499984740745262"/>
        <rFont val="Calibri"/>
        <family val="2"/>
        <scheme val="minor"/>
      </rPr>
      <t xml:space="preserve"> </t>
    </r>
    <r>
      <rPr>
        <b/>
        <sz val="11"/>
        <color theme="1"/>
        <rFont val="Calibri"/>
        <family val="2"/>
        <scheme val="minor"/>
      </rPr>
      <t xml:space="preserve">(mm):  </t>
    </r>
    <r>
      <rPr>
        <sz val="11"/>
        <color theme="1"/>
        <rFont val="Calibri"/>
        <family val="2"/>
        <scheme val="minor"/>
      </rPr>
      <t xml:space="preserve">  </t>
    </r>
  </si>
  <si>
    <t xml:space="preserve"> Specify the Mount's Window (Aperture) Separation (mm):</t>
  </si>
  <si>
    <r>
      <t xml:space="preserve"> </t>
    </r>
    <r>
      <rPr>
        <b/>
        <sz val="11"/>
        <color theme="1"/>
        <rFont val="Calibri"/>
        <family val="2"/>
        <scheme val="minor"/>
      </rPr>
      <t xml:space="preserve">Specify the Mount Aperture Height (mm):  </t>
    </r>
    <r>
      <rPr>
        <sz val="11"/>
        <color theme="1"/>
        <rFont val="Calibri"/>
        <family val="2"/>
        <scheme val="minor"/>
      </rPr>
      <t xml:space="preserve">  </t>
    </r>
  </si>
  <si>
    <r>
      <t xml:space="preserve"> </t>
    </r>
    <r>
      <rPr>
        <b/>
        <sz val="11"/>
        <color theme="1"/>
        <rFont val="Calibri"/>
        <family val="2"/>
        <scheme val="minor"/>
      </rPr>
      <t xml:space="preserve">Specify the Mount Aperture Width (mm):  </t>
    </r>
    <r>
      <rPr>
        <sz val="11"/>
        <color theme="1"/>
        <rFont val="Calibri"/>
        <family val="2"/>
        <scheme val="minor"/>
      </rPr>
      <t xml:space="preserve">  </t>
    </r>
  </si>
  <si>
    <t xml:space="preserve"> Specify the Diameter of the Viewer Lens (mm):</t>
  </si>
  <si>
    <r>
      <t xml:space="preserve"> Specify the Viewer's Maximum Virtual Image Distance (</t>
    </r>
    <r>
      <rPr>
        <b/>
        <sz val="11"/>
        <color rgb="FF00B0F0"/>
        <rFont val="Calibri"/>
        <family val="2"/>
        <scheme val="minor"/>
      </rPr>
      <t>Di</t>
    </r>
    <r>
      <rPr>
        <b/>
        <sz val="11"/>
        <color theme="1"/>
        <rFont val="Calibri"/>
        <family val="2"/>
        <scheme val="minor"/>
      </rPr>
      <t>), Ex: 1000000 (mm):</t>
    </r>
  </si>
  <si>
    <r>
      <t xml:space="preserve"> Specify the Viewer's Minimum Virtual Image Distance (</t>
    </r>
    <r>
      <rPr>
        <b/>
        <sz val="11"/>
        <color rgb="FF00B0F0"/>
        <rFont val="Calibri"/>
        <family val="2"/>
        <scheme val="minor"/>
      </rPr>
      <t>Di</t>
    </r>
    <r>
      <rPr>
        <b/>
        <sz val="11"/>
        <color theme="1"/>
        <rFont val="Calibri"/>
        <family val="2"/>
        <scheme val="minor"/>
      </rPr>
      <t>), Ex: 254(mm):</t>
    </r>
  </si>
  <si>
    <r>
      <rPr>
        <b/>
        <sz val="11"/>
        <color theme="4"/>
        <rFont val="Calibri"/>
        <family val="2"/>
        <scheme val="minor"/>
      </rPr>
      <t>Calculated</t>
    </r>
    <r>
      <rPr>
        <b/>
        <sz val="11"/>
        <color rgb="FFFF0000"/>
        <rFont val="Calibri"/>
        <family val="2"/>
        <scheme val="minor"/>
      </rPr>
      <t xml:space="preserve"> </t>
    </r>
    <r>
      <rPr>
        <b/>
        <sz val="11"/>
        <color theme="1"/>
        <rFont val="Calibri"/>
        <family val="2"/>
        <scheme val="minor"/>
      </rPr>
      <t xml:space="preserve">Maximum Acceptable On-Film Deviation (MAOFD, in mm): </t>
    </r>
  </si>
  <si>
    <t xml:space="preserve">            CONCLUSION:  </t>
  </si>
  <si>
    <r>
      <t xml:space="preserve">Using Knut Andersson's Rearrangement of the </t>
    </r>
    <r>
      <rPr>
        <b/>
        <i/>
        <sz val="18"/>
        <color theme="8" tint="-0.249977111117893"/>
        <rFont val="Calibri"/>
        <family val="2"/>
        <scheme val="minor"/>
      </rPr>
      <t>Di Marzio-Davis Equation</t>
    </r>
    <r>
      <rPr>
        <b/>
        <sz val="18"/>
        <color theme="8" tint="-0.249977111117893"/>
        <rFont val="Calibri"/>
        <family val="2"/>
        <scheme val="minor"/>
      </rPr>
      <t xml:space="preserve"> - for Either of Two Purposes:</t>
    </r>
  </si>
  <si>
    <r>
      <t xml:space="preserve">   Calculation of </t>
    </r>
    <r>
      <rPr>
        <b/>
        <i/>
        <sz val="18"/>
        <color rgb="FF0070C0"/>
        <rFont val="Calibri"/>
        <family val="2"/>
        <scheme val="minor"/>
      </rPr>
      <t>Key f-Numbers</t>
    </r>
    <r>
      <rPr>
        <b/>
        <sz val="18"/>
        <color theme="8" tint="-0.249977111117893"/>
        <rFont val="Calibri"/>
        <family val="2"/>
        <scheme val="minor"/>
      </rPr>
      <t xml:space="preserve"> </t>
    </r>
    <r>
      <rPr>
        <b/>
        <sz val="8"/>
        <color theme="8" tint="-0.249977111117893"/>
        <rFont val="Calibri"/>
        <family val="2"/>
        <scheme val="minor"/>
      </rPr>
      <t/>
    </r>
  </si>
  <si>
    <r>
      <t xml:space="preserve">&lt;--- See the text box below, titled: </t>
    </r>
    <r>
      <rPr>
        <b/>
        <i/>
        <sz val="10"/>
        <color theme="1"/>
        <rFont val="Calibri"/>
        <family val="2"/>
        <scheme val="minor"/>
      </rPr>
      <t xml:space="preserve">Instructions for Specifying </t>
    </r>
    <r>
      <rPr>
        <b/>
        <i/>
        <u/>
        <sz val="10"/>
        <color theme="1"/>
        <rFont val="Calibri"/>
        <family val="2"/>
        <scheme val="minor"/>
      </rPr>
      <t>Your</t>
    </r>
    <r>
      <rPr>
        <b/>
        <i/>
        <sz val="10"/>
        <color theme="1"/>
        <rFont val="Calibri"/>
        <family val="2"/>
        <scheme val="minor"/>
      </rPr>
      <t xml:space="preserve"> Desired Minimum Final Resolution for Viewing at 254mm, in lp/mm.</t>
    </r>
  </si>
  <si>
    <r>
      <t xml:space="preserve">&lt;--- See the text box below, titled: </t>
    </r>
    <r>
      <rPr>
        <b/>
        <i/>
        <sz val="10"/>
        <color theme="1"/>
        <rFont val="Calibri"/>
        <family val="2"/>
        <scheme val="minor"/>
      </rPr>
      <t>Calculating Your Maximum Permissible CoC Diameter.</t>
    </r>
  </si>
  <si>
    <r>
      <t xml:space="preserve">Where </t>
    </r>
    <r>
      <rPr>
        <b/>
        <sz val="11"/>
        <rFont val="Calibri"/>
        <family val="2"/>
        <scheme val="minor"/>
      </rPr>
      <t>Fc</t>
    </r>
    <r>
      <rPr>
        <b/>
        <sz val="11"/>
        <color theme="1" tint="0.499984740745262"/>
        <rFont val="Calibri"/>
        <family val="2"/>
        <scheme val="minor"/>
      </rPr>
      <t xml:space="preserve"> is Camera FL, </t>
    </r>
    <r>
      <rPr>
        <b/>
        <sz val="11"/>
        <rFont val="Calibri"/>
        <family val="2"/>
        <scheme val="minor"/>
      </rPr>
      <t>Di</t>
    </r>
    <r>
      <rPr>
        <b/>
        <sz val="11"/>
        <color theme="1" tint="0.499984740745262"/>
        <rFont val="Calibri"/>
        <family val="2"/>
        <scheme val="minor"/>
      </rPr>
      <t xml:space="preserve"> is the virtual image distance at which the viewer is focused, </t>
    </r>
    <r>
      <rPr>
        <b/>
        <sz val="11"/>
        <color theme="1"/>
        <rFont val="Calibri"/>
        <family val="2"/>
        <scheme val="minor"/>
      </rPr>
      <t>M</t>
    </r>
    <r>
      <rPr>
        <b/>
        <sz val="11"/>
        <color theme="1" tint="0.499984740745262"/>
        <rFont val="Calibri"/>
        <family val="2"/>
        <scheme val="minor"/>
      </rPr>
      <t xml:space="preserve"> is % of MAOFD desired, </t>
    </r>
    <r>
      <rPr>
        <b/>
        <sz val="11"/>
        <rFont val="Calibri"/>
        <family val="2"/>
        <scheme val="minor"/>
      </rPr>
      <t>Fv</t>
    </r>
    <r>
      <rPr>
        <b/>
        <sz val="11"/>
        <color theme="1" tint="0.499984740745262"/>
        <rFont val="Calibri"/>
        <family val="2"/>
        <scheme val="minor"/>
      </rPr>
      <t xml:space="preserve"> is viewer lens FL, </t>
    </r>
    <r>
      <rPr>
        <b/>
        <sz val="11"/>
        <rFont val="Calibri"/>
        <family val="2"/>
        <scheme val="minor"/>
      </rPr>
      <t>Ca</t>
    </r>
    <r>
      <rPr>
        <b/>
        <sz val="11"/>
        <color theme="1" tint="0.499984740745262"/>
        <rFont val="Calibri"/>
        <family val="2"/>
        <scheme val="minor"/>
      </rPr>
      <t xml:space="preserve"> is your calculated or at least, well-considered, maximum permissible CoC diameter for DoF calculations, and Base is your fixed base.</t>
    </r>
  </si>
  <si>
    <t xml:space="preserve">Key f-Number (N) = (Fc * Di * M * Fv) / (6000 * Ca * B * (Di + Fv)) </t>
  </si>
  <si>
    <r>
      <t xml:space="preserve">     Definitions       (as seat-of-the-pants as I can make them for the context of this Workbook, plus a brief rant about the movie,  </t>
    </r>
    <r>
      <rPr>
        <b/>
        <i/>
        <sz val="14"/>
        <color theme="8" tint="-0.249977111117893"/>
        <rFont val="Calibri"/>
        <family val="2"/>
        <scheme val="minor"/>
      </rPr>
      <t>Avatar - The Way of Watery Eyes!</t>
    </r>
    <r>
      <rPr>
        <b/>
        <sz val="14"/>
        <color theme="8" tint="-0.249977111117893"/>
        <rFont val="Calibri"/>
        <family val="2"/>
        <scheme val="minor"/>
      </rPr>
      <t xml:space="preserve">
</t>
    </r>
  </si>
  <si>
    <t xml:space="preserve">   Calculating Your Maximum Permissible CoC Diameter    (considering your Desired Minimum Final Image Resolution, for a minimum virtual image distance of 254mm, at your viewer's maximum anticipated magnification)</t>
  </si>
  <si>
    <r>
      <t xml:space="preserve"> &lt;--- Specify your Maximum Anticipated Magnification    &lt;----  For a stero viewer, this is the magnification provided by the viewer lens at a viewing distance </t>
    </r>
    <r>
      <rPr>
        <b/>
        <i/>
        <sz val="12"/>
        <color theme="1"/>
        <rFont val="Calibri"/>
        <family val="2"/>
        <scheme val="minor"/>
      </rPr>
      <t/>
    </r>
  </si>
  <si>
    <r>
      <t xml:space="preserve">       An optional exercise (for inquiring minds) that's not required to use the </t>
    </r>
    <r>
      <rPr>
        <b/>
        <i/>
        <sz val="14"/>
        <color theme="8" tint="-0.249977111117893"/>
        <rFont val="Calibri"/>
        <family val="2"/>
        <scheme val="minor"/>
      </rPr>
      <t>Key f-Number Calculation Tool</t>
    </r>
    <r>
      <rPr>
        <b/>
        <sz val="14"/>
        <color theme="8" tint="-0.249977111117893"/>
        <rFont val="Calibri"/>
        <family val="2"/>
        <scheme val="minor"/>
      </rPr>
      <t xml:space="preserve"> on the Main Worksheet tab  </t>
    </r>
  </si>
  <si>
    <r>
      <t xml:space="preserve">Calculate </t>
    </r>
    <r>
      <rPr>
        <b/>
        <u/>
        <sz val="11"/>
        <color theme="1"/>
        <rFont val="Calibri"/>
        <family val="2"/>
        <scheme val="minor"/>
      </rPr>
      <t>Your</t>
    </r>
    <r>
      <rPr>
        <b/>
        <sz val="11"/>
        <color theme="1"/>
        <rFont val="Calibri"/>
        <family val="2"/>
        <scheme val="minor"/>
      </rPr>
      <t xml:space="preserve"> Maximum Permissible CoC Diameter  </t>
    </r>
    <r>
      <rPr>
        <sz val="11"/>
        <color theme="1"/>
        <rFont val="Calibri"/>
        <family val="2"/>
        <scheme val="minor"/>
      </rPr>
      <t xml:space="preserve">(to specify when customizing your choice of DoF calculators (i.e. DoFMaster Disks), then "tweak" that diameter, </t>
    </r>
  </si>
  <si>
    <r>
      <t xml:space="preserve"> &lt;--- Specify your Desired Final Image Resolution, in lp/mm, for a viewing distance of 254mm - </t>
    </r>
    <r>
      <rPr>
        <sz val="11"/>
        <color theme="1"/>
        <rFont val="Calibri"/>
        <family val="2"/>
        <scheme val="minor"/>
      </rPr>
      <t xml:space="preserve">Ideally, for stereography, where, in my opinion, it's wise to record </t>
    </r>
  </si>
  <si>
    <r>
      <rPr>
        <b/>
        <sz val="11"/>
        <color theme="1"/>
        <rFont val="Calibri"/>
        <family val="2"/>
        <scheme val="minor"/>
      </rPr>
      <t>of 254mm</t>
    </r>
    <r>
      <rPr>
        <sz val="11"/>
        <color theme="1"/>
        <rFont val="Calibri"/>
        <family val="2"/>
        <scheme val="minor"/>
      </rPr>
      <t xml:space="preserve"> - the closest distance at which healthy eyes can focus an adjustable-focus viewer. </t>
    </r>
  </si>
  <si>
    <r>
      <t xml:space="preserve"> &lt;--- This is your Calculated Maximum Permissible CoC Diameter (mm)</t>
    </r>
    <r>
      <rPr>
        <sz val="11"/>
        <color theme="1"/>
        <rFont val="Calibri"/>
        <family val="2"/>
        <scheme val="minor"/>
      </rPr>
      <t>,</t>
    </r>
    <r>
      <rPr>
        <b/>
        <sz val="11"/>
        <color theme="1"/>
        <rFont val="Calibri"/>
        <family val="2"/>
        <scheme val="minor"/>
      </rPr>
      <t xml:space="preserve"> </t>
    </r>
    <r>
      <rPr>
        <b/>
        <sz val="11"/>
        <color rgb="FFFF0000"/>
        <rFont val="Calibri"/>
        <family val="2"/>
        <scheme val="minor"/>
      </rPr>
      <t>that you should manually transcribe to Step 2, below</t>
    </r>
    <r>
      <rPr>
        <sz val="11"/>
        <color rgb="FFFF0000"/>
        <rFont val="Calibri"/>
        <family val="2"/>
        <scheme val="minor"/>
      </rPr>
      <t>,</t>
    </r>
    <r>
      <rPr>
        <sz val="11"/>
        <color theme="1"/>
        <rFont val="Calibri"/>
        <family val="2"/>
        <scheme val="minor"/>
      </rPr>
      <t xml:space="preserve"> adjusting it to match what can be</t>
    </r>
  </si>
  <si>
    <r>
      <t xml:space="preserve">anticipated maximum enlargement factor (magnification), for a viewing distance of 254mm.  </t>
    </r>
    <r>
      <rPr>
        <sz val="11"/>
        <color theme="1"/>
        <rFont val="Calibri"/>
        <family val="2"/>
        <scheme val="minor"/>
      </rPr>
      <t>Don't specifiy a CoC diameter obtained by some other method</t>
    </r>
  </si>
  <si>
    <r>
      <rPr>
        <b/>
        <sz val="11"/>
        <color theme="1"/>
        <rFont val="Calibri"/>
        <family val="2"/>
        <scheme val="minor"/>
      </rPr>
      <t>Desired Final Image Resolution</t>
    </r>
    <r>
      <rPr>
        <sz val="11"/>
        <color theme="1"/>
        <rFont val="Calibri"/>
        <family val="2"/>
        <scheme val="minor"/>
      </rPr>
      <t xml:space="preserve">, at the anticipated maximum enlargement factor (magnification) for a viewing distance of 254mm.   </t>
    </r>
  </si>
  <si>
    <r>
      <t xml:space="preserve">Note:  </t>
    </r>
    <r>
      <rPr>
        <b/>
        <i/>
        <sz val="11"/>
        <color theme="1"/>
        <rFont val="Calibri"/>
        <family val="2"/>
        <scheme val="minor"/>
      </rPr>
      <t>Defocus</t>
    </r>
    <r>
      <rPr>
        <sz val="11"/>
        <color theme="1"/>
        <rFont val="Calibri"/>
        <family val="2"/>
        <scheme val="minor"/>
      </rPr>
      <t xml:space="preserve"> does not refer to lenses that are generally "soft" (Example: Sputnik).  </t>
    </r>
    <r>
      <rPr>
        <b/>
        <i/>
        <sz val="11"/>
        <color theme="1"/>
        <rFont val="Calibri"/>
        <family val="2"/>
        <scheme val="minor"/>
      </rPr>
      <t>Defocus</t>
    </r>
    <r>
      <rPr>
        <sz val="11"/>
        <color theme="1"/>
        <rFont val="Calibri"/>
        <family val="2"/>
        <scheme val="minor"/>
      </rPr>
      <t xml:space="preserve"> refers only to CoC diameters exceeding the size at which they can support </t>
    </r>
    <r>
      <rPr>
        <i/>
        <u/>
        <sz val="11"/>
        <color theme="1"/>
        <rFont val="Calibri"/>
        <family val="2"/>
        <scheme val="minor"/>
      </rPr>
      <t/>
    </r>
  </si>
  <si>
    <r>
      <t>Worksheet tab, under</t>
    </r>
    <r>
      <rPr>
        <b/>
        <sz val="11"/>
        <color theme="1"/>
        <rFont val="Calibri"/>
        <family val="2"/>
        <scheme val="minor"/>
      </rPr>
      <t xml:space="preserve"> Instructions for Specifying your Desired Final Image Resolution</t>
    </r>
    <r>
      <rPr>
        <sz val="11"/>
        <color theme="1"/>
        <rFont val="Calibri"/>
        <family val="2"/>
        <scheme val="minor"/>
      </rPr>
      <t xml:space="preserve">, I do discuss the resolutions that are possible with modern lenses and modern </t>
    </r>
  </si>
  <si>
    <r>
      <t xml:space="preserve">An interesting, but aging reference for medium format lens resolutions, produced through testing performed by </t>
    </r>
    <r>
      <rPr>
        <b/>
        <sz val="11"/>
        <color theme="1"/>
        <rFont val="Calibri"/>
        <family val="2"/>
        <scheme val="minor"/>
      </rPr>
      <t>Christopher M. Perez</t>
    </r>
    <r>
      <rPr>
        <sz val="11"/>
        <color theme="1"/>
        <rFont val="Calibri"/>
        <family val="2"/>
        <scheme val="minor"/>
      </rPr>
      <t xml:space="preserve">, can be found at: </t>
    </r>
  </si>
  <si>
    <r>
      <t xml:space="preserve">A more recent (2021) paper reporting test results for some several medium format lenses, produced by </t>
    </r>
    <r>
      <rPr>
        <b/>
        <sz val="11"/>
        <color theme="1"/>
        <rFont val="Calibri"/>
        <family val="2"/>
        <scheme val="minor"/>
      </rPr>
      <t>Arne Cröll</t>
    </r>
    <r>
      <rPr>
        <sz val="11"/>
        <color theme="1"/>
        <rFont val="Calibri"/>
        <family val="2"/>
        <scheme val="minor"/>
      </rPr>
      <t>, can be found at:</t>
    </r>
  </si>
  <si>
    <r>
      <t>An illustration of how my "cheat" applies</t>
    </r>
    <r>
      <rPr>
        <b/>
        <i/>
        <sz val="11"/>
        <color theme="1"/>
        <rFont val="Calibri"/>
        <family val="2"/>
        <scheme val="minor"/>
      </rPr>
      <t xml:space="preserve"> </t>
    </r>
    <r>
      <rPr>
        <b/>
        <i/>
        <u/>
        <sz val="11"/>
        <color theme="1"/>
        <rFont val="Calibri"/>
        <family val="2"/>
        <scheme val="minor"/>
      </rPr>
      <t>some</t>
    </r>
    <r>
      <rPr>
        <b/>
        <sz val="11"/>
        <color theme="1"/>
        <rFont val="Calibri"/>
        <family val="2"/>
        <scheme val="minor"/>
      </rPr>
      <t xml:space="preserve"> correction for the combined effect of defocus </t>
    </r>
    <r>
      <rPr>
        <b/>
        <i/>
        <u/>
        <sz val="11"/>
        <color theme="1"/>
        <rFont val="Calibri"/>
        <family val="2"/>
        <scheme val="minor"/>
      </rPr>
      <t>and</t>
    </r>
    <r>
      <rPr>
        <b/>
        <sz val="11"/>
        <color theme="1"/>
        <rFont val="Calibri"/>
        <family val="2"/>
        <scheme val="minor"/>
      </rPr>
      <t xml:space="preserve"> diffraction - to ensure the Desired Minimum Final Image Resolution.</t>
    </r>
  </si>
  <si>
    <r>
      <t xml:space="preserve">f-Numbers identified by DoF calculations as nominally required to limit CoCs </t>
    </r>
    <r>
      <rPr>
        <b/>
        <u/>
        <sz val="11"/>
        <color theme="1"/>
        <rFont val="Calibri"/>
        <family val="2"/>
        <scheme val="minor"/>
      </rPr>
      <t>to your specified maximum diameter</t>
    </r>
    <r>
      <rPr>
        <b/>
        <sz val="11"/>
        <color theme="1"/>
        <rFont val="Calibri"/>
        <family val="2"/>
        <scheme val="minor"/>
      </rPr>
      <t xml:space="preserve"> at the Near and Far distances of subject spaces having various intrinsic depths</t>
    </r>
  </si>
  <si>
    <r>
      <t>Compare the</t>
    </r>
    <r>
      <rPr>
        <b/>
        <sz val="11"/>
        <color theme="5"/>
        <rFont val="Calibri"/>
        <family val="2"/>
        <scheme val="minor"/>
      </rPr>
      <t xml:space="preserve"> orange column</t>
    </r>
    <r>
      <rPr>
        <b/>
        <sz val="11"/>
        <color rgb="FF00B0F0"/>
        <rFont val="Calibri"/>
        <family val="2"/>
        <scheme val="minor"/>
      </rPr>
      <t xml:space="preserve"> in this table to the </t>
    </r>
    <r>
      <rPr>
        <b/>
        <sz val="11"/>
        <color theme="9"/>
        <rFont val="Calibri"/>
        <family val="2"/>
        <scheme val="minor"/>
      </rPr>
      <t>green column</t>
    </r>
    <r>
      <rPr>
        <b/>
        <sz val="11"/>
        <color rgb="FF00B0F0"/>
        <rFont val="Calibri"/>
        <family val="2"/>
        <scheme val="minor"/>
      </rPr>
      <t xml:space="preserve"> in the table below.  </t>
    </r>
  </si>
  <si>
    <r>
      <t>The Airy Disk diameters with my "cheat" applied</t>
    </r>
    <r>
      <rPr>
        <b/>
        <sz val="11"/>
        <color theme="9"/>
        <rFont val="Calibri"/>
        <family val="2"/>
        <scheme val="minor"/>
      </rPr>
      <t xml:space="preserve"> (green column)</t>
    </r>
    <r>
      <rPr>
        <b/>
        <sz val="11"/>
        <color rgb="FF00B0F0"/>
        <rFont val="Calibri"/>
        <family val="2"/>
        <scheme val="minor"/>
      </rPr>
      <t xml:space="preserve"> are smaller at every f-Number, </t>
    </r>
  </si>
  <si>
    <r>
      <t xml:space="preserve">than they were before applying the "cheat" </t>
    </r>
    <r>
      <rPr>
        <b/>
        <sz val="11"/>
        <color theme="5"/>
        <rFont val="Calibri"/>
        <family val="2"/>
        <scheme val="minor"/>
      </rPr>
      <t>(orange column)</t>
    </r>
    <r>
      <rPr>
        <b/>
        <sz val="11"/>
        <color rgb="FF00B0F0"/>
        <rFont val="Calibri"/>
        <family val="2"/>
        <scheme val="minor"/>
      </rPr>
      <t>.</t>
    </r>
  </si>
  <si>
    <r>
      <t xml:space="preserve">  &lt;--- This Maximum Permissible CoC Diameter is smaller (by the equivalent of one f-stop), </t>
    </r>
    <r>
      <rPr>
        <b/>
        <sz val="11"/>
        <color rgb="FF00B0F0"/>
        <rFont val="Calibri"/>
        <family val="2"/>
        <scheme val="minor"/>
      </rPr>
      <t xml:space="preserve">having only divided your Step 2 CoC diameter by 1.414.   </t>
    </r>
  </si>
  <si>
    <r>
      <t xml:space="preserve">f-Numbers identified by DoF calculations as nominally required to limit CoC diameters </t>
    </r>
    <r>
      <rPr>
        <b/>
        <u/>
        <sz val="11"/>
        <color theme="1"/>
        <rFont val="Calibri"/>
        <family val="2"/>
        <scheme val="minor"/>
      </rPr>
      <t>to your specified maximum diameter</t>
    </r>
    <r>
      <rPr>
        <b/>
        <sz val="11"/>
        <color theme="1"/>
        <rFont val="Calibri"/>
        <family val="2"/>
        <scheme val="minor"/>
      </rPr>
      <t xml:space="preserve"> at the Near and Far distances of subject spaces having various intrinsic depths</t>
    </r>
  </si>
  <si>
    <r>
      <t xml:space="preserve">What have I proven by asking you to compare the </t>
    </r>
    <r>
      <rPr>
        <b/>
        <i/>
        <sz val="11"/>
        <color theme="9"/>
        <rFont val="Calibri"/>
        <family val="2"/>
        <scheme val="minor"/>
      </rPr>
      <t>green</t>
    </r>
    <r>
      <rPr>
        <b/>
        <i/>
        <sz val="11"/>
        <color rgb="FF00B0F0"/>
        <rFont val="Calibri"/>
        <family val="2"/>
        <scheme val="minor"/>
      </rPr>
      <t xml:space="preserve"> and </t>
    </r>
    <r>
      <rPr>
        <b/>
        <i/>
        <sz val="11"/>
        <color theme="5"/>
        <rFont val="Calibri"/>
        <family val="2"/>
        <scheme val="minor"/>
      </rPr>
      <t>orange</t>
    </r>
    <r>
      <rPr>
        <b/>
        <i/>
        <sz val="11"/>
        <color rgb="FF00B0F0"/>
        <rFont val="Calibri"/>
        <family val="2"/>
        <scheme val="minor"/>
      </rPr>
      <t xml:space="preserve"> columns?</t>
    </r>
  </si>
  <si>
    <t>To understand why my sloppy shortcut can assist in reducing diffraction, while stopping down further than necessary to control defocus, STUDY everything written at these next two links, but don't stop there - continue researching this topic, elsewhere.</t>
  </si>
  <si>
    <t>https://www.cambridgeincolour.com/tutorials/diffraction-photography.htm</t>
  </si>
  <si>
    <t xml:space="preserve">       Note:  This worksheet should remain locked and unedited, for your future reference. Use the Main worksheet for performing your evaluations or comparisons.</t>
  </si>
  <si>
    <r>
      <t>for which calculation of</t>
    </r>
    <r>
      <rPr>
        <b/>
        <sz val="16"/>
        <color rgb="FF0070C0"/>
        <rFont val="Calibri"/>
        <family val="2"/>
        <scheme val="minor"/>
      </rPr>
      <t xml:space="preserve"> </t>
    </r>
    <r>
      <rPr>
        <b/>
        <sz val="16"/>
        <color rgb="FF00B0F0"/>
        <rFont val="Calibri"/>
        <family val="2"/>
        <scheme val="minor"/>
      </rPr>
      <t>Andersson's Key f-Number</t>
    </r>
    <r>
      <rPr>
        <b/>
        <sz val="16"/>
        <color theme="1"/>
        <rFont val="Calibri"/>
        <family val="2"/>
        <scheme val="minor"/>
      </rPr>
      <t xml:space="preserve"> reveals the TL-120 design limitation that forces a choice of either low final image resolution or "flat" stereo views or both:</t>
    </r>
  </si>
  <si>
    <r>
      <t xml:space="preserve">for which calculation of </t>
    </r>
    <r>
      <rPr>
        <b/>
        <sz val="16"/>
        <color rgb="FF0070C0"/>
        <rFont val="Calibri"/>
        <family val="2"/>
        <scheme val="minor"/>
      </rPr>
      <t>Andersson's Key f-Number</t>
    </r>
    <r>
      <rPr>
        <b/>
        <sz val="16"/>
        <rFont val="Calibri"/>
        <family val="2"/>
        <scheme val="minor"/>
      </rPr>
      <t xml:space="preserve"> reveals support for high final image resolution </t>
    </r>
    <r>
      <rPr>
        <b/>
        <i/>
        <u/>
        <sz val="16"/>
        <rFont val="Calibri"/>
        <family val="2"/>
        <scheme val="minor"/>
      </rPr>
      <t>and</t>
    </r>
    <r>
      <rPr>
        <b/>
        <sz val="16"/>
        <rFont val="Calibri"/>
        <family val="2"/>
        <scheme val="minor"/>
      </rPr>
      <t xml:space="preserve"> deep subject spaces</t>
    </r>
  </si>
  <si>
    <t xml:space="preserve">         Note:  This worksheet should remain locked and unedited, for your future reference.   Use the Main worksheet for performing your evaluations or comparisons.</t>
  </si>
  <si>
    <r>
      <t xml:space="preserve">       A brief coverage of how Frank Di Marzio's Equation for Stereo Base has evolved into Knut Andersson's Equation for </t>
    </r>
    <r>
      <rPr>
        <b/>
        <i/>
        <sz val="14"/>
        <color rgb="FF00B0F0"/>
        <rFont val="Calibri"/>
        <family val="2"/>
        <scheme val="minor"/>
      </rPr>
      <t>Key f-Number</t>
    </r>
    <r>
      <rPr>
        <b/>
        <sz val="14"/>
        <color theme="8" tint="-0.249977111117893"/>
        <rFont val="Calibri"/>
        <family val="2"/>
        <scheme val="minor"/>
      </rPr>
      <t>:</t>
    </r>
  </si>
  <si>
    <t xml:space="preserve">      Details regarding the constants seen in Di Marzio's General Equation vs. the constant "6000," seen in the Di Marzio-Davis Equations</t>
  </si>
  <si>
    <r>
      <t xml:space="preserve">Di Marzio Equation for Stereo Base:                          </t>
    </r>
    <r>
      <rPr>
        <b/>
        <sz val="12"/>
        <color rgb="FF0070C0"/>
        <rFont val="Calibri"/>
        <family val="2"/>
        <scheme val="minor"/>
      </rPr>
      <t>Base</t>
    </r>
    <r>
      <rPr>
        <b/>
        <sz val="12"/>
        <rFont val="Calibri"/>
        <family val="2"/>
        <scheme val="minor"/>
      </rPr>
      <t xml:space="preserve">  =  ( 100  *  Fc ) /  ( 3 * N )</t>
    </r>
  </si>
  <si>
    <r>
      <t xml:space="preserve">Di Marzio-Davis Equation for Stereo Base:               </t>
    </r>
    <r>
      <rPr>
        <b/>
        <sz val="12"/>
        <color rgb="FF0070C0"/>
        <rFont val="Calibri"/>
        <family val="2"/>
        <scheme val="minor"/>
      </rPr>
      <t>Base</t>
    </r>
    <r>
      <rPr>
        <b/>
        <sz val="12"/>
        <rFont val="Calibri"/>
        <family val="2"/>
        <scheme val="minor"/>
      </rPr>
      <t xml:space="preserve"> =  M * Fc * Di * Fv / (6000 * Ca * N * (Fv + Di))</t>
    </r>
  </si>
  <si>
    <r>
      <t xml:space="preserve">Di Marzio-Davis Equation for % of MAOFD:             </t>
    </r>
    <r>
      <rPr>
        <b/>
        <sz val="12"/>
        <color rgb="FF0070C0"/>
        <rFont val="Calibri"/>
        <family val="2"/>
        <scheme val="minor"/>
      </rPr>
      <t>% of MAOFD</t>
    </r>
    <r>
      <rPr>
        <b/>
        <sz val="12"/>
        <rFont val="Calibri"/>
        <family val="2"/>
        <scheme val="minor"/>
      </rPr>
      <t xml:space="preserve"> =  B  /  (Fc * Di * Fv / (6000 * Ca * N * (Fv + Di)))</t>
    </r>
  </si>
  <si>
    <r>
      <t xml:space="preserve">Andersson's Equation for Key f-Number:                </t>
    </r>
    <r>
      <rPr>
        <b/>
        <sz val="12"/>
        <color rgb="FF0070C0"/>
        <rFont val="Calibri"/>
        <family val="2"/>
        <scheme val="minor"/>
      </rPr>
      <t>Key f-Number (N)</t>
    </r>
    <r>
      <rPr>
        <b/>
        <sz val="12"/>
        <rFont val="Calibri"/>
        <family val="2"/>
        <scheme val="minor"/>
      </rPr>
      <t xml:space="preserve"> =  (Fc * Di * M * Fv) / (6000 * Ca * B * (Di + Fv)) </t>
    </r>
  </si>
  <si>
    <r>
      <t xml:space="preserve">Where </t>
    </r>
    <r>
      <rPr>
        <b/>
        <sz val="11"/>
        <color theme="1"/>
        <rFont val="Calibri"/>
        <family val="2"/>
        <scheme val="minor"/>
      </rPr>
      <t>Fc</t>
    </r>
    <r>
      <rPr>
        <b/>
        <sz val="11"/>
        <color theme="1" tint="0.499984740745262"/>
        <rFont val="Calibri"/>
        <family val="2"/>
        <scheme val="minor"/>
      </rPr>
      <t xml:space="preserve"> is the camera focal length and </t>
    </r>
    <r>
      <rPr>
        <b/>
        <sz val="11"/>
        <color theme="1"/>
        <rFont val="Calibri"/>
        <family val="2"/>
        <scheme val="minor"/>
      </rPr>
      <t>N</t>
    </r>
    <r>
      <rPr>
        <b/>
        <sz val="11"/>
        <color theme="1" tint="0.499984740745262"/>
        <rFont val="Calibri"/>
        <family val="2"/>
        <scheme val="minor"/>
      </rPr>
      <t xml:space="preserve"> is "the smallest f/number (largest aperture) capable of providing a depth of field ranging from the near point to the far point."</t>
    </r>
  </si>
  <si>
    <r>
      <t xml:space="preserve">See page 34 of Frank Di Marzio's longer technical paper: </t>
    </r>
    <r>
      <rPr>
        <i/>
        <sz val="11"/>
        <color rgb="FF0070C0"/>
        <rFont val="Calibri"/>
        <family val="2"/>
        <scheme val="minor"/>
      </rPr>
      <t xml:space="preserve"> "The DI MARZIO EQUATION for STEREOGRAPHY"</t>
    </r>
  </si>
  <si>
    <r>
      <t xml:space="preserve">Where </t>
    </r>
    <r>
      <rPr>
        <b/>
        <sz val="11"/>
        <rFont val="Calibri"/>
        <family val="2"/>
        <scheme val="minor"/>
      </rPr>
      <t>M</t>
    </r>
    <r>
      <rPr>
        <b/>
        <sz val="11"/>
        <color theme="1" tint="0.499984740745262"/>
        <rFont val="Calibri"/>
        <family val="2"/>
        <scheme val="minor"/>
      </rPr>
      <t xml:space="preserve"> is the % of MAOFD desired, </t>
    </r>
    <r>
      <rPr>
        <b/>
        <sz val="11"/>
        <rFont val="Calibri"/>
        <family val="2"/>
        <scheme val="minor"/>
      </rPr>
      <t xml:space="preserve">Fc </t>
    </r>
    <r>
      <rPr>
        <b/>
        <sz val="11"/>
        <color theme="1" tint="0.499984740745262"/>
        <rFont val="Calibri"/>
        <family val="2"/>
        <scheme val="minor"/>
      </rPr>
      <t xml:space="preserve">is the camera lens FL (mm), </t>
    </r>
    <r>
      <rPr>
        <b/>
        <sz val="11"/>
        <rFont val="Calibri"/>
        <family val="2"/>
        <scheme val="minor"/>
      </rPr>
      <t>Di</t>
    </r>
    <r>
      <rPr>
        <b/>
        <sz val="11"/>
        <color theme="1" tint="0.499984740745262"/>
        <rFont val="Calibri"/>
        <family val="2"/>
        <scheme val="minor"/>
      </rPr>
      <t xml:space="preserve"> is the virtual image distance at which the viewer is focused (mm) - not the physical lens-to-film distance, </t>
    </r>
    <r>
      <rPr>
        <b/>
        <sz val="11"/>
        <rFont val="Calibri"/>
        <family val="2"/>
        <scheme val="minor"/>
      </rPr>
      <t>Fv</t>
    </r>
    <r>
      <rPr>
        <b/>
        <sz val="11"/>
        <color theme="1" tint="0.499984740745262"/>
        <rFont val="Calibri"/>
        <family val="2"/>
        <scheme val="minor"/>
      </rPr>
      <t xml:space="preserve"> is the viewer lens FL (mm), </t>
    </r>
    <r>
      <rPr>
        <b/>
        <sz val="11"/>
        <rFont val="Calibri"/>
        <family val="2"/>
        <scheme val="minor"/>
      </rPr>
      <t>N</t>
    </r>
    <r>
      <rPr>
        <b/>
        <sz val="11"/>
        <color theme="1" tint="0.499984740745262"/>
        <rFont val="Calibri"/>
        <family val="2"/>
        <scheme val="minor"/>
      </rPr>
      <t xml:space="preserve"> is the f-Number indicated by Depth of Field calculations, </t>
    </r>
  </si>
  <si>
    <r>
      <t xml:space="preserve">and </t>
    </r>
    <r>
      <rPr>
        <b/>
        <sz val="11"/>
        <rFont val="Calibri"/>
        <family val="2"/>
        <scheme val="minor"/>
      </rPr>
      <t>Ca</t>
    </r>
    <r>
      <rPr>
        <b/>
        <sz val="11"/>
        <color theme="1" tint="0.499984740745262"/>
        <rFont val="Calibri"/>
        <family val="2"/>
        <scheme val="minor"/>
      </rPr>
      <t xml:space="preserve"> is your calculated or at least, well-considered, maximum permissible Circle of Confusion (CoC) diameter that wll be used to calculate DoF.  Note: For a viewer focused at Infinity, specify a value of 1,000,000 mm for </t>
    </r>
    <r>
      <rPr>
        <b/>
        <sz val="11"/>
        <rFont val="Calibri"/>
        <family val="2"/>
        <scheme val="minor"/>
      </rPr>
      <t>Di</t>
    </r>
    <r>
      <rPr>
        <b/>
        <sz val="11"/>
        <color theme="1" tint="0.499984740745262"/>
        <rFont val="Calibri"/>
        <family val="2"/>
        <scheme val="minor"/>
      </rPr>
      <t>. When focused at 10-inches, specify 254 mm.</t>
    </r>
  </si>
  <si>
    <r>
      <t xml:space="preserve">Where </t>
    </r>
    <r>
      <rPr>
        <b/>
        <sz val="11"/>
        <rFont val="Calibri"/>
        <family val="2"/>
        <scheme val="minor"/>
      </rPr>
      <t>B</t>
    </r>
    <r>
      <rPr>
        <b/>
        <sz val="11"/>
        <color theme="1" tint="0.499984740745262"/>
        <rFont val="Calibri"/>
        <family val="2"/>
        <scheme val="minor"/>
      </rPr>
      <t xml:space="preserve"> is the stereo base of your camera or twin-rig (mm), </t>
    </r>
    <r>
      <rPr>
        <b/>
        <sz val="11"/>
        <rFont val="Calibri"/>
        <family val="2"/>
        <scheme val="minor"/>
      </rPr>
      <t>Fc</t>
    </r>
    <r>
      <rPr>
        <b/>
        <sz val="11"/>
        <color theme="1" tint="0.499984740745262"/>
        <rFont val="Calibri"/>
        <family val="2"/>
        <scheme val="minor"/>
      </rPr>
      <t xml:space="preserve"> is the camera lens FL (mm), </t>
    </r>
    <r>
      <rPr>
        <b/>
        <sz val="11"/>
        <rFont val="Calibri"/>
        <family val="2"/>
        <scheme val="minor"/>
      </rPr>
      <t>Di</t>
    </r>
    <r>
      <rPr>
        <b/>
        <sz val="11"/>
        <color theme="1" tint="0.499984740745262"/>
        <rFont val="Calibri"/>
        <family val="2"/>
        <scheme val="minor"/>
      </rPr>
      <t xml:space="preserve"> is the virtual image distance at which the viewer is focused (mm) - not the physical lens-to-film distance, </t>
    </r>
    <r>
      <rPr>
        <b/>
        <sz val="11"/>
        <rFont val="Calibri"/>
        <family val="2"/>
        <scheme val="minor"/>
      </rPr>
      <t>Fv</t>
    </r>
    <r>
      <rPr>
        <b/>
        <sz val="11"/>
        <color theme="1" tint="0.499984740745262"/>
        <rFont val="Calibri"/>
        <family val="2"/>
        <scheme val="minor"/>
      </rPr>
      <t xml:space="preserve"> is the viewer lens FL (mm), </t>
    </r>
    <r>
      <rPr>
        <b/>
        <sz val="11"/>
        <rFont val="Calibri"/>
        <family val="2"/>
        <scheme val="minor"/>
      </rPr>
      <t>N</t>
    </r>
    <r>
      <rPr>
        <b/>
        <sz val="11"/>
        <color theme="1" tint="0.499984740745262"/>
        <rFont val="Calibri"/>
        <family val="2"/>
        <scheme val="minor"/>
      </rPr>
      <t xml:space="preserve"> is the f-Number indicated on your </t>
    </r>
  </si>
  <si>
    <r>
      <t xml:space="preserve">Depth of Field scale or table, and </t>
    </r>
    <r>
      <rPr>
        <b/>
        <sz val="11"/>
        <rFont val="Calibri"/>
        <family val="2"/>
        <scheme val="minor"/>
      </rPr>
      <t>Ca</t>
    </r>
    <r>
      <rPr>
        <b/>
        <sz val="11"/>
        <color theme="1" tint="0.499984740745262"/>
        <rFont val="Calibri"/>
        <family val="2"/>
        <scheme val="minor"/>
      </rPr>
      <t xml:space="preserve"> is your calculated or at least, well-considered, maximum permissible CoC diameter that will be used to calculate DoF. Note: For a viewer focused at Infinity, specify a value of 1,000,000 mm for Di.  For 10-inches, specify 254 mm.</t>
    </r>
  </si>
  <si>
    <r>
      <t>My enhancements of the</t>
    </r>
    <r>
      <rPr>
        <b/>
        <sz val="11"/>
        <rFont val="Calibri"/>
        <family val="2"/>
        <scheme val="minor"/>
      </rPr>
      <t xml:space="preserve"> Di Marzio Equation for Stereo Base</t>
    </r>
    <r>
      <rPr>
        <b/>
        <sz val="11"/>
        <color theme="8" tint="-0.249977111117893"/>
        <rFont val="Calibri"/>
        <family val="2"/>
        <scheme val="minor"/>
      </rPr>
      <t xml:space="preserve"> allow use of Depth of Field scales calculated with Circles of Confusion (</t>
    </r>
    <r>
      <rPr>
        <b/>
        <sz val="11"/>
        <rFont val="Calibri"/>
        <family val="2"/>
        <scheme val="minor"/>
      </rPr>
      <t>Ca</t>
    </r>
    <r>
      <rPr>
        <b/>
        <sz val="11"/>
        <color theme="8" tint="-0.249977111117893"/>
        <rFont val="Calibri"/>
        <family val="2"/>
        <scheme val="minor"/>
      </rPr>
      <t xml:space="preserve">) </t>
    </r>
    <r>
      <rPr>
        <b/>
        <i/>
        <sz val="11"/>
        <color theme="8" tint="-0.249977111117893"/>
        <rFont val="Calibri"/>
        <family val="2"/>
        <scheme val="minor"/>
      </rPr>
      <t>other than</t>
    </r>
    <r>
      <rPr>
        <b/>
        <sz val="11"/>
        <color theme="8" tint="-0.249977111117893"/>
        <rFont val="Calibri"/>
        <family val="2"/>
        <scheme val="minor"/>
      </rPr>
      <t xml:space="preserve"> those equal to Camera FL / 2000 (a limitation of the Di Marzio Equation) and user-specification of the</t>
    </r>
    <r>
      <rPr>
        <b/>
        <sz val="11"/>
        <rFont val="Calibri"/>
        <family val="2"/>
        <scheme val="minor"/>
      </rPr>
      <t xml:space="preserve"> % of MAOFD</t>
    </r>
  </si>
  <si>
    <r>
      <t>desired (</t>
    </r>
    <r>
      <rPr>
        <b/>
        <sz val="11"/>
        <rFont val="Calibri"/>
        <family val="2"/>
        <scheme val="minor"/>
      </rPr>
      <t>M</t>
    </r>
    <r>
      <rPr>
        <b/>
        <sz val="11"/>
        <color theme="8" tint="-0.249977111117893"/>
        <rFont val="Calibri"/>
        <family val="2"/>
        <scheme val="minor"/>
      </rPr>
      <t xml:space="preserve">), instead of forcing On-Film Deviations to be recorded at 100% of MAOFD, as Frank's equation assumes.  The </t>
    </r>
    <r>
      <rPr>
        <b/>
        <sz val="11"/>
        <rFont val="Calibri"/>
        <family val="2"/>
        <scheme val="minor"/>
      </rPr>
      <t>Di Marzio-Davis Equations</t>
    </r>
    <r>
      <rPr>
        <b/>
        <sz val="11"/>
        <color theme="8" tint="-0.249977111117893"/>
        <rFont val="Calibri"/>
        <family val="2"/>
        <scheme val="minor"/>
      </rPr>
      <t xml:space="preserve"> still embody the ingenuity of Frank Di Marzio's original equation, cleverly exploiting the fact that our Depth of Field</t>
    </r>
  </si>
  <si>
    <r>
      <t xml:space="preserve">scales communicate the </t>
    </r>
    <r>
      <rPr>
        <b/>
        <i/>
        <sz val="11"/>
        <color theme="8" tint="-0.249977111117893"/>
        <rFont val="Calibri"/>
        <family val="2"/>
        <scheme val="minor"/>
      </rPr>
      <t>intrinsic depth of a scene</t>
    </r>
    <r>
      <rPr>
        <b/>
        <sz val="11"/>
        <color theme="8" tint="-0.249977111117893"/>
        <rFont val="Calibri"/>
        <family val="2"/>
        <scheme val="minor"/>
      </rPr>
      <t xml:space="preserve">, and thus, can be used to calculate </t>
    </r>
    <r>
      <rPr>
        <b/>
        <sz val="11"/>
        <rFont val="Calibri"/>
        <family val="2"/>
        <scheme val="minor"/>
      </rPr>
      <t>Stereo Base</t>
    </r>
    <r>
      <rPr>
        <b/>
        <sz val="11"/>
        <color theme="8" tint="-0.249977111117893"/>
        <rFont val="Calibri"/>
        <family val="2"/>
        <scheme val="minor"/>
      </rPr>
      <t xml:space="preserve"> (when using variable-base rigs for the purpose of maintaining constant deviation from one view to the next) or for calculating the </t>
    </r>
    <r>
      <rPr>
        <b/>
        <sz val="11"/>
        <rFont val="Calibri"/>
        <family val="2"/>
        <scheme val="minor"/>
      </rPr>
      <t>% of MAOFD</t>
    </r>
    <r>
      <rPr>
        <b/>
        <sz val="11"/>
        <color theme="8" tint="-0.249977111117893"/>
        <rFont val="Calibri"/>
        <family val="2"/>
        <scheme val="minor"/>
      </rPr>
      <t xml:space="preserve"> (that will be recorded</t>
    </r>
  </si>
  <si>
    <r>
      <t xml:space="preserve">Where </t>
    </r>
    <r>
      <rPr>
        <b/>
        <sz val="11"/>
        <color theme="1"/>
        <rFont val="Calibri"/>
        <family val="2"/>
        <scheme val="minor"/>
      </rPr>
      <t>Fc</t>
    </r>
    <r>
      <rPr>
        <b/>
        <sz val="11"/>
        <color theme="1" tint="0.499984740745262"/>
        <rFont val="Calibri"/>
        <family val="2"/>
        <scheme val="minor"/>
      </rPr>
      <t xml:space="preserve"> is the camera focal length and </t>
    </r>
    <r>
      <rPr>
        <b/>
        <sz val="11"/>
        <color theme="1"/>
        <rFont val="Calibri"/>
        <family val="2"/>
        <scheme val="minor"/>
      </rPr>
      <t>N</t>
    </r>
    <r>
      <rPr>
        <b/>
        <sz val="11"/>
        <color theme="1" tint="0.499984740745262"/>
        <rFont val="Calibri"/>
        <family val="2"/>
        <scheme val="minor"/>
      </rPr>
      <t xml:space="preserve"> is "the smallest f-Number (largest aperture) capable of providing a depth of field ranging from the near point to the far point."</t>
    </r>
  </si>
  <si>
    <r>
      <t xml:space="preserve">    Here is evidence that Frank's General Equation assumes that everyone's DoF calculations will be done using CoC diameters that fit the ratio of Fc/2000 - the same as the DoF scale on his Minolta 50mm lens - </t>
    </r>
    <r>
      <rPr>
        <b/>
        <i/>
        <sz val="12"/>
        <color theme="8" tint="-0.249977111117893"/>
        <rFont val="Calibri"/>
        <family val="2"/>
        <scheme val="minor"/>
      </rPr>
      <t xml:space="preserve">but Frank </t>
    </r>
    <r>
      <rPr>
        <b/>
        <i/>
        <u/>
        <sz val="12"/>
        <color theme="8" tint="-0.249977111117893"/>
        <rFont val="Calibri"/>
        <family val="2"/>
        <scheme val="minor"/>
      </rPr>
      <t>declared</t>
    </r>
    <r>
      <rPr>
        <b/>
        <i/>
        <sz val="12"/>
        <color theme="8" tint="-0.249977111117893"/>
        <rFont val="Calibri"/>
        <family val="2"/>
        <scheme val="minor"/>
      </rPr>
      <t xml:space="preserve"> this limitation (missed by most readers.)</t>
    </r>
  </si>
  <si>
    <t>http://accessz.com/tools/Flash42.xls</t>
  </si>
  <si>
    <r>
      <t xml:space="preserve">      Immersion     (</t>
    </r>
    <r>
      <rPr>
        <b/>
        <sz val="12"/>
        <color theme="8" tint="-0.249977111117893"/>
        <rFont val="Calibri"/>
        <family val="2"/>
        <scheme val="minor"/>
      </rPr>
      <t xml:space="preserve">My thoughts on why </t>
    </r>
    <r>
      <rPr>
        <b/>
        <i/>
        <u/>
        <sz val="12"/>
        <color theme="8" tint="-0.249977111117893"/>
        <rFont val="Calibri"/>
        <family val="2"/>
        <scheme val="minor"/>
      </rPr>
      <t>all</t>
    </r>
    <r>
      <rPr>
        <b/>
        <sz val="12"/>
        <color theme="8" tint="-0.249977111117893"/>
        <rFont val="Calibri"/>
        <family val="2"/>
        <scheme val="minor"/>
      </rPr>
      <t xml:space="preserve"> of the familiar artifacts of 2D photograhy must be </t>
    </r>
    <r>
      <rPr>
        <b/>
        <i/>
        <u/>
        <sz val="12"/>
        <color theme="8" tint="-0.249977111117893"/>
        <rFont val="Calibri"/>
        <family val="2"/>
        <scheme val="minor"/>
      </rPr>
      <t>completely eliminated</t>
    </r>
    <r>
      <rPr>
        <b/>
        <sz val="12"/>
        <color theme="8" tint="-0.249977111117893"/>
        <rFont val="Calibri"/>
        <family val="2"/>
        <scheme val="minor"/>
      </rPr>
      <t xml:space="preserve"> to achieve a truly</t>
    </r>
    <r>
      <rPr>
        <i/>
        <sz val="12"/>
        <color theme="8" tint="-0.249977111117893"/>
        <rFont val="Calibri"/>
        <family val="2"/>
        <scheme val="minor"/>
      </rPr>
      <t xml:space="preserve"> </t>
    </r>
    <r>
      <rPr>
        <b/>
        <i/>
        <u/>
        <sz val="12"/>
        <color theme="8" tint="-0.249977111117893"/>
        <rFont val="Calibri"/>
        <family val="2"/>
        <scheme val="minor"/>
      </rPr>
      <t>immersive</t>
    </r>
    <r>
      <rPr>
        <b/>
        <sz val="12"/>
        <color theme="8" tint="-0.249977111117893"/>
        <rFont val="Calibri"/>
        <family val="2"/>
        <scheme val="minor"/>
      </rPr>
      <t xml:space="preserve"> virtual reality experience.)</t>
    </r>
  </si>
  <si>
    <t xml:space="preserve">  An email I sent to Knut Andersson, detailing an interesting topic (of interest to me, at least), on 17 May 2023 - moderately edited for clarity</t>
  </si>
  <si>
    <r>
      <t xml:space="preserve">  Unless you know that the viewer(s) oddly </t>
    </r>
    <r>
      <rPr>
        <b/>
        <i/>
        <u/>
        <sz val="11"/>
        <color theme="0"/>
        <rFont val="Calibri"/>
        <family val="2"/>
        <scheme val="minor"/>
      </rPr>
      <t>cannot</t>
    </r>
    <r>
      <rPr>
        <b/>
        <sz val="11"/>
        <color theme="0"/>
        <rFont val="Calibri"/>
        <family val="2"/>
        <scheme val="minor"/>
      </rPr>
      <t xml:space="preserve"> be focused at Infinity, the larger, </t>
    </r>
    <r>
      <rPr>
        <b/>
        <u/>
        <sz val="12"/>
        <color rgb="FF00B0F0"/>
        <rFont val="Calibri"/>
        <family val="2"/>
        <scheme val="minor"/>
      </rPr>
      <t>Eq. 2</t>
    </r>
    <r>
      <rPr>
        <b/>
        <sz val="12"/>
        <color rgb="FF00B0F0"/>
        <rFont val="Calibri"/>
        <family val="2"/>
        <scheme val="minor"/>
      </rPr>
      <t xml:space="preserve">  </t>
    </r>
    <r>
      <rPr>
        <b/>
        <i/>
        <sz val="12"/>
        <color rgb="FF00B0F0"/>
        <rFont val="Calibri"/>
        <family val="2"/>
        <scheme val="minor"/>
      </rPr>
      <t>Key f-Number</t>
    </r>
    <r>
      <rPr>
        <b/>
        <sz val="11"/>
        <color theme="0"/>
        <rFont val="Calibri"/>
        <family val="2"/>
        <scheme val="minor"/>
      </rPr>
      <t xml:space="preserve"> must PASS (</t>
    </r>
    <r>
      <rPr>
        <b/>
        <sz val="11"/>
        <color rgb="FFFFFF00"/>
        <rFont val="Calibri"/>
        <family val="2"/>
        <scheme val="minor"/>
      </rPr>
      <t>YELLOW</t>
    </r>
    <r>
      <rPr>
        <b/>
        <sz val="11"/>
        <color theme="0"/>
        <rFont val="Calibri"/>
        <family val="2"/>
        <scheme val="minor"/>
      </rPr>
      <t xml:space="preserve"> or </t>
    </r>
    <r>
      <rPr>
        <b/>
        <sz val="11"/>
        <color rgb="FF92D050"/>
        <rFont val="Calibri"/>
        <family val="2"/>
        <scheme val="minor"/>
      </rPr>
      <t>GREEN</t>
    </r>
    <r>
      <rPr>
        <b/>
        <sz val="11"/>
        <color theme="0"/>
        <rFont val="Calibri"/>
        <family val="2"/>
        <scheme val="minor"/>
      </rPr>
      <t xml:space="preserve">).  Marking this </t>
    </r>
    <r>
      <rPr>
        <b/>
        <u/>
        <sz val="12"/>
        <color rgb="FF00B0F0"/>
        <rFont val="Calibri"/>
        <family val="2"/>
        <scheme val="minor"/>
      </rPr>
      <t>Eq. 2</t>
    </r>
    <r>
      <rPr>
        <b/>
        <sz val="12"/>
        <color rgb="FF00B0F0"/>
        <rFont val="Calibri"/>
        <family val="2"/>
        <scheme val="minor"/>
      </rPr>
      <t xml:space="preserve">  </t>
    </r>
    <r>
      <rPr>
        <b/>
        <i/>
        <sz val="12"/>
        <color rgb="FF00B0F0"/>
        <rFont val="Calibri"/>
        <family val="2"/>
        <scheme val="minor"/>
      </rPr>
      <t>Key f-Number</t>
    </r>
    <r>
      <rPr>
        <b/>
        <sz val="11"/>
        <color theme="0"/>
        <rFont val="Calibri"/>
        <family val="2"/>
        <scheme val="minor"/>
      </rPr>
      <t xml:space="preserve"> on a DoFMaster disk, you can identify subject spaces that will record OFDs at your </t>
    </r>
    <r>
      <rPr>
        <b/>
        <sz val="11"/>
        <color rgb="FF00B0F0"/>
        <rFont val="Calibri"/>
        <family val="2"/>
        <scheme val="minor"/>
      </rPr>
      <t>% of MAOFD Desired</t>
    </r>
    <r>
      <rPr>
        <b/>
        <sz val="11"/>
        <color theme="0"/>
        <rFont val="Calibri"/>
        <family val="2"/>
        <scheme val="minor"/>
      </rPr>
      <t>.</t>
    </r>
  </si>
  <si>
    <r>
      <t xml:space="preserve">    Unless you know that the viewer(s) oddly </t>
    </r>
    <r>
      <rPr>
        <b/>
        <i/>
        <u/>
        <sz val="11"/>
        <color theme="0"/>
        <rFont val="Calibri"/>
        <family val="2"/>
        <scheme val="minor"/>
      </rPr>
      <t>cannot</t>
    </r>
    <r>
      <rPr>
        <b/>
        <sz val="11"/>
        <color theme="0"/>
        <rFont val="Calibri"/>
        <family val="2"/>
        <scheme val="minor"/>
      </rPr>
      <t xml:space="preserve"> be focused at Infinity, the larger, </t>
    </r>
    <r>
      <rPr>
        <b/>
        <u/>
        <sz val="12"/>
        <color rgb="FF00B0F0"/>
        <rFont val="Calibri"/>
        <family val="2"/>
        <scheme val="minor"/>
      </rPr>
      <t>Eq. 2</t>
    </r>
    <r>
      <rPr>
        <b/>
        <sz val="12"/>
        <color rgb="FF00B0F0"/>
        <rFont val="Calibri"/>
        <family val="2"/>
        <scheme val="minor"/>
      </rPr>
      <t xml:space="preserve">  </t>
    </r>
    <r>
      <rPr>
        <b/>
        <i/>
        <sz val="12"/>
        <color rgb="FF00B0F0"/>
        <rFont val="Calibri"/>
        <family val="2"/>
        <scheme val="minor"/>
      </rPr>
      <t>Key f-Number</t>
    </r>
    <r>
      <rPr>
        <b/>
        <sz val="11"/>
        <color theme="0"/>
        <rFont val="Calibri"/>
        <family val="2"/>
        <scheme val="minor"/>
      </rPr>
      <t xml:space="preserve"> must PASS (</t>
    </r>
    <r>
      <rPr>
        <b/>
        <sz val="11"/>
        <color rgb="FFFFFF00"/>
        <rFont val="Calibri"/>
        <family val="2"/>
        <scheme val="minor"/>
      </rPr>
      <t>YELLOW</t>
    </r>
    <r>
      <rPr>
        <b/>
        <sz val="11"/>
        <color theme="0"/>
        <rFont val="Calibri"/>
        <family val="2"/>
        <scheme val="minor"/>
      </rPr>
      <t xml:space="preserve"> or </t>
    </r>
    <r>
      <rPr>
        <b/>
        <sz val="11"/>
        <color rgb="FF92D050"/>
        <rFont val="Calibri"/>
        <family val="2"/>
        <scheme val="minor"/>
      </rPr>
      <t>GREEN</t>
    </r>
    <r>
      <rPr>
        <b/>
        <sz val="11"/>
        <color theme="0"/>
        <rFont val="Calibri"/>
        <family val="2"/>
        <scheme val="minor"/>
      </rPr>
      <t xml:space="preserve">).  Marking this </t>
    </r>
    <r>
      <rPr>
        <b/>
        <u/>
        <sz val="12"/>
        <color rgb="FF00B0F0"/>
        <rFont val="Calibri"/>
        <family val="2"/>
        <scheme val="minor"/>
      </rPr>
      <t>Eq. 2</t>
    </r>
    <r>
      <rPr>
        <b/>
        <sz val="12"/>
        <color rgb="FF00B0F0"/>
        <rFont val="Calibri"/>
        <family val="2"/>
        <scheme val="minor"/>
      </rPr>
      <t xml:space="preserve">  </t>
    </r>
    <r>
      <rPr>
        <b/>
        <i/>
        <sz val="12"/>
        <color rgb="FF00B0F0"/>
        <rFont val="Calibri"/>
        <family val="2"/>
        <scheme val="minor"/>
      </rPr>
      <t>Key f-Number</t>
    </r>
    <r>
      <rPr>
        <b/>
        <sz val="11"/>
        <color theme="0"/>
        <rFont val="Calibri"/>
        <family val="2"/>
        <scheme val="minor"/>
      </rPr>
      <t xml:space="preserve"> on a DoFMaster disk, you can identify subject spaces that will record OFDs at your </t>
    </r>
    <r>
      <rPr>
        <b/>
        <sz val="11"/>
        <color rgb="FF00B0F0"/>
        <rFont val="Calibri"/>
        <family val="2"/>
        <scheme val="minor"/>
      </rPr>
      <t>% of MAOFD Desired</t>
    </r>
    <r>
      <rPr>
        <b/>
        <sz val="11"/>
        <color theme="0"/>
        <rFont val="Calibri"/>
        <family val="2"/>
        <scheme val="minor"/>
      </rPr>
      <t>.</t>
    </r>
  </si>
  <si>
    <t xml:space="preserve">        Disclaimer:  This is my admittedly incomplete and most likely innaccurate - not to mention somewhat "tongue-in-cheek" - account of my understanding of "JimmyD 3D," as gleaned from lots of online research into his approach.</t>
  </si>
  <si>
    <r>
      <t xml:space="preserve">&lt;--- </t>
    </r>
    <r>
      <rPr>
        <b/>
        <sz val="10"/>
        <color rgb="FFFF0000"/>
        <rFont val="Calibri"/>
        <family val="2"/>
        <scheme val="minor"/>
      </rPr>
      <t>Affecting only the relatively unimportant Eq. 1, below:</t>
    </r>
    <r>
      <rPr>
        <sz val="10"/>
        <color theme="1"/>
        <rFont val="Calibri"/>
        <family val="2"/>
        <scheme val="minor"/>
      </rPr>
      <t xml:space="preserve">  </t>
    </r>
    <r>
      <rPr>
        <b/>
        <sz val="10"/>
        <color theme="1"/>
        <rFont val="Calibri"/>
        <family val="2"/>
        <scheme val="minor"/>
      </rPr>
      <t>254mm</t>
    </r>
    <r>
      <rPr>
        <sz val="10"/>
        <color theme="1"/>
        <rFont val="Calibri"/>
        <family val="2"/>
        <scheme val="minor"/>
      </rPr>
      <t xml:space="preserve"> accomodates the highest magnification possible with healthy eyes (not myopic)  Ex: For a 75mm viewer lens, 4.39x at 254mm vs. 3.39x at Infinity</t>
    </r>
  </si>
  <si>
    <r>
      <t xml:space="preserve">&lt;--- Eq. 1  </t>
    </r>
    <r>
      <rPr>
        <b/>
        <sz val="10"/>
        <color rgb="FFFF0000"/>
        <rFont val="Calibri"/>
        <family val="2"/>
        <scheme val="minor"/>
      </rPr>
      <t>(Trivial)</t>
    </r>
    <r>
      <rPr>
        <b/>
        <sz val="10"/>
        <rFont val="Calibri"/>
        <family val="2"/>
        <scheme val="minor"/>
      </rPr>
      <t xml:space="preserve">  This equation uses your specified values, including that for Virtual Image Distance (Di) - the distance at which the viewer will be focused.  254mm is the closest that healthy human eyes can typically focus, yileding the highest magnification for a given viewer FL.</t>
    </r>
  </si>
  <si>
    <r>
      <t xml:space="preserve">&lt;--- Eq. 2  </t>
    </r>
    <r>
      <rPr>
        <b/>
        <sz val="10"/>
        <color rgb="FF0070C0"/>
        <rFont val="Calibri"/>
        <family val="2"/>
        <scheme val="minor"/>
      </rPr>
      <t>(Critical)</t>
    </r>
    <r>
      <rPr>
        <b/>
        <sz val="10"/>
        <rFont val="Calibri"/>
        <family val="2"/>
        <scheme val="minor"/>
      </rPr>
      <t xml:space="preserve">  </t>
    </r>
    <r>
      <rPr>
        <b/>
        <sz val="10"/>
        <color rgb="FF0070C0"/>
        <rFont val="Calibri"/>
        <family val="2"/>
        <scheme val="minor"/>
      </rPr>
      <t>This equation must not</t>
    </r>
    <r>
      <rPr>
        <b/>
        <sz val="10"/>
        <rFont val="Calibri"/>
        <family val="2"/>
        <scheme val="minor"/>
      </rPr>
      <t xml:space="preserve"> </t>
    </r>
    <r>
      <rPr>
        <b/>
        <sz val="10"/>
        <color rgb="FFFF0000"/>
        <rFont val="Calibri"/>
        <family val="2"/>
        <scheme val="minor"/>
      </rPr>
      <t>FAIL</t>
    </r>
    <r>
      <rPr>
        <b/>
        <sz val="10"/>
        <rFont val="Calibri"/>
        <family val="2"/>
        <scheme val="minor"/>
      </rPr>
      <t>.  It uses all the same values as Eq. 1, with the exception of Di - which is treated as a constant = 1000000mm (a virtual image distance of Infinity).</t>
    </r>
  </si>
  <si>
    <r>
      <rPr>
        <b/>
        <sz val="10"/>
        <rFont val="Calibri"/>
        <family val="2"/>
        <scheme val="minor"/>
      </rPr>
      <t xml:space="preserve">  Eq. 1  </t>
    </r>
    <r>
      <rPr>
        <b/>
        <sz val="10"/>
        <color rgb="FF00B0F0"/>
        <rFont val="Calibri"/>
        <family val="2"/>
        <scheme val="minor"/>
      </rPr>
      <t>Key f-Number (N)</t>
    </r>
    <r>
      <rPr>
        <b/>
        <sz val="10"/>
        <rFont val="Calibri"/>
        <family val="2"/>
        <scheme val="minor"/>
      </rPr>
      <t xml:space="preserve"> = (</t>
    </r>
    <r>
      <rPr>
        <b/>
        <sz val="10"/>
        <color rgb="FF00B0F0"/>
        <rFont val="Calibri"/>
        <family val="2"/>
        <scheme val="minor"/>
      </rPr>
      <t>Fc</t>
    </r>
    <r>
      <rPr>
        <b/>
        <sz val="10"/>
        <color rgb="FF00B050"/>
        <rFont val="Calibri"/>
        <family val="2"/>
        <scheme val="minor"/>
      </rPr>
      <t xml:space="preserve"> </t>
    </r>
    <r>
      <rPr>
        <b/>
        <sz val="10"/>
        <rFont val="Calibri"/>
        <family val="2"/>
        <scheme val="minor"/>
      </rPr>
      <t>*</t>
    </r>
    <r>
      <rPr>
        <b/>
        <sz val="10"/>
        <color rgb="FF00B050"/>
        <rFont val="Calibri"/>
        <family val="2"/>
        <scheme val="minor"/>
      </rPr>
      <t xml:space="preserve"> </t>
    </r>
    <r>
      <rPr>
        <b/>
        <sz val="10"/>
        <color rgb="FF00B0F0"/>
        <rFont val="Calibri"/>
        <family val="2"/>
        <scheme val="minor"/>
      </rPr>
      <t>Di</t>
    </r>
    <r>
      <rPr>
        <b/>
        <sz val="10"/>
        <color rgb="FF00B050"/>
        <rFont val="Calibri"/>
        <family val="2"/>
        <scheme val="minor"/>
      </rPr>
      <t xml:space="preserve"> </t>
    </r>
    <r>
      <rPr>
        <b/>
        <sz val="10"/>
        <rFont val="Calibri"/>
        <family val="2"/>
        <scheme val="minor"/>
      </rPr>
      <t>*</t>
    </r>
    <r>
      <rPr>
        <b/>
        <sz val="10"/>
        <color rgb="FF00B050"/>
        <rFont val="Calibri"/>
        <family val="2"/>
        <scheme val="minor"/>
      </rPr>
      <t xml:space="preserve"> </t>
    </r>
    <r>
      <rPr>
        <b/>
        <sz val="10"/>
        <color rgb="FF00B0F0"/>
        <rFont val="Calibri"/>
        <family val="2"/>
        <scheme val="minor"/>
      </rPr>
      <t xml:space="preserve">M </t>
    </r>
    <r>
      <rPr>
        <b/>
        <sz val="10"/>
        <rFont val="Calibri"/>
        <family val="2"/>
        <scheme val="minor"/>
      </rPr>
      <t>*</t>
    </r>
    <r>
      <rPr>
        <b/>
        <sz val="10"/>
        <color rgb="FF00B050"/>
        <rFont val="Calibri"/>
        <family val="2"/>
        <scheme val="minor"/>
      </rPr>
      <t xml:space="preserve"> </t>
    </r>
    <r>
      <rPr>
        <b/>
        <sz val="10"/>
        <color rgb="FF00B0F0"/>
        <rFont val="Calibri"/>
        <family val="2"/>
        <scheme val="minor"/>
      </rPr>
      <t>Fv</t>
    </r>
    <r>
      <rPr>
        <b/>
        <sz val="10"/>
        <rFont val="Calibri"/>
        <family val="2"/>
        <scheme val="minor"/>
      </rPr>
      <t xml:space="preserve">) / (6000 * </t>
    </r>
    <r>
      <rPr>
        <b/>
        <sz val="10"/>
        <color rgb="FF00B0F0"/>
        <rFont val="Calibri"/>
        <family val="2"/>
        <scheme val="minor"/>
      </rPr>
      <t>Ca</t>
    </r>
    <r>
      <rPr>
        <b/>
        <sz val="10"/>
        <color rgb="FF00B050"/>
        <rFont val="Calibri"/>
        <family val="2"/>
        <scheme val="minor"/>
      </rPr>
      <t xml:space="preserve"> </t>
    </r>
    <r>
      <rPr>
        <b/>
        <sz val="10"/>
        <rFont val="Calibri"/>
        <family val="2"/>
        <scheme val="minor"/>
      </rPr>
      <t>*</t>
    </r>
    <r>
      <rPr>
        <b/>
        <sz val="10"/>
        <color rgb="FF00B050"/>
        <rFont val="Calibri"/>
        <family val="2"/>
        <scheme val="minor"/>
      </rPr>
      <t xml:space="preserve"> </t>
    </r>
    <r>
      <rPr>
        <b/>
        <sz val="10"/>
        <color rgb="FF00B0F0"/>
        <rFont val="Calibri"/>
        <family val="2"/>
        <scheme val="minor"/>
      </rPr>
      <t>B</t>
    </r>
    <r>
      <rPr>
        <b/>
        <sz val="10"/>
        <color rgb="FF00B050"/>
        <rFont val="Calibri"/>
        <family val="2"/>
        <scheme val="minor"/>
      </rPr>
      <t xml:space="preserve"> </t>
    </r>
    <r>
      <rPr>
        <b/>
        <sz val="10"/>
        <rFont val="Calibri"/>
        <family val="2"/>
        <scheme val="minor"/>
      </rPr>
      <t>* (</t>
    </r>
    <r>
      <rPr>
        <b/>
        <sz val="10"/>
        <color rgb="FF00B0F0"/>
        <rFont val="Calibri"/>
        <family val="2"/>
        <scheme val="minor"/>
      </rPr>
      <t>Di</t>
    </r>
    <r>
      <rPr>
        <b/>
        <sz val="10"/>
        <color rgb="FF00B050"/>
        <rFont val="Calibri"/>
        <family val="2"/>
        <scheme val="minor"/>
      </rPr>
      <t xml:space="preserve"> </t>
    </r>
    <r>
      <rPr>
        <b/>
        <sz val="10"/>
        <rFont val="Calibri"/>
        <family val="2"/>
        <scheme val="minor"/>
      </rPr>
      <t xml:space="preserve">+ </t>
    </r>
    <r>
      <rPr>
        <b/>
        <sz val="10"/>
        <color rgb="FF00B0F0"/>
        <rFont val="Calibri"/>
        <family val="2"/>
        <scheme val="minor"/>
      </rPr>
      <t>Fv</t>
    </r>
    <r>
      <rPr>
        <b/>
        <sz val="10"/>
        <rFont val="Calibri"/>
        <family val="2"/>
        <scheme val="minor"/>
      </rPr>
      <t xml:space="preserve">))    </t>
    </r>
    <r>
      <rPr>
        <b/>
        <sz val="10"/>
        <color rgb="FFFF0000"/>
        <rFont val="Calibri"/>
        <family val="2"/>
        <scheme val="minor"/>
      </rPr>
      <t>(Result is Trivial)</t>
    </r>
  </si>
  <si>
    <r>
      <t xml:space="preserve">  Eq. 2  </t>
    </r>
    <r>
      <rPr>
        <b/>
        <sz val="10"/>
        <color rgb="FF00B0F0"/>
        <rFont val="Calibri"/>
        <family val="2"/>
        <scheme val="minor"/>
      </rPr>
      <t>Key f-Number (N)</t>
    </r>
    <r>
      <rPr>
        <b/>
        <sz val="10"/>
        <rFont val="Calibri"/>
        <family val="2"/>
        <scheme val="minor"/>
      </rPr>
      <t xml:space="preserve"> for Viewers Focused at Infinity                      </t>
    </r>
    <r>
      <rPr>
        <b/>
        <sz val="10"/>
        <color rgb="FF0070C0"/>
        <rFont val="Calibri"/>
        <family val="2"/>
        <scheme val="minor"/>
      </rPr>
      <t xml:space="preserve">          (Result is Critical)</t>
    </r>
  </si>
  <si>
    <r>
      <t xml:space="preserve">Please read the notes for each example at left. This will help you to understand the impact of all the variables affecting the
</t>
    </r>
    <r>
      <rPr>
        <b/>
        <sz val="13"/>
        <color rgb="FF00B0F0"/>
        <rFont val="Calibri"/>
        <family val="2"/>
        <scheme val="minor"/>
      </rPr>
      <t>Key f-Number</t>
    </r>
    <r>
      <rPr>
        <b/>
        <sz val="13"/>
        <color rgb="FF0070C0"/>
        <rFont val="Calibri"/>
        <family val="2"/>
        <scheme val="minor"/>
      </rPr>
      <t xml:space="preserve">, which literally communicates whether or not a 3D system can satisfy </t>
    </r>
    <r>
      <rPr>
        <b/>
        <i/>
        <u/>
        <sz val="13"/>
        <color rgb="FF0070C0"/>
        <rFont val="Calibri"/>
        <family val="2"/>
        <scheme val="minor"/>
      </rPr>
      <t>your</t>
    </r>
    <r>
      <rPr>
        <b/>
        <sz val="13"/>
        <color rgb="FF0070C0"/>
        <rFont val="Calibri"/>
        <family val="2"/>
        <scheme val="minor"/>
      </rPr>
      <t xml:space="preserve">minimum requirements for OFD and final image resolution, for the given camera and viewer specifications.
If you cannot shoot
at the calculated
</t>
    </r>
    <r>
      <rPr>
        <b/>
        <u/>
        <sz val="13"/>
        <color rgb="FF00B0F0"/>
        <rFont val="Calibri"/>
        <family val="2"/>
        <scheme val="minor"/>
      </rPr>
      <t>Eq. 2</t>
    </r>
    <r>
      <rPr>
        <b/>
        <sz val="13"/>
        <color rgb="FF00B0F0"/>
        <rFont val="Calibri"/>
        <family val="2"/>
        <scheme val="minor"/>
      </rPr>
      <t xml:space="preserve"> Key f-Number</t>
    </r>
    <r>
      <rPr>
        <b/>
        <sz val="13"/>
        <color rgb="FF0070C0"/>
        <rFont val="Calibri"/>
        <family val="2"/>
        <scheme val="minor"/>
      </rPr>
      <t>, the system as a whole (camera and viewer) does not meet your personal requirements.</t>
    </r>
  </si>
  <si>
    <r>
      <t xml:space="preserve">Please read the notes for each example at left. This will help you to understand the impact of all the variables affecting the
</t>
    </r>
    <r>
      <rPr>
        <b/>
        <sz val="12"/>
        <color rgb="FF00B0F0"/>
        <rFont val="Calibri"/>
        <family val="2"/>
        <scheme val="minor"/>
      </rPr>
      <t>Key f-Number</t>
    </r>
    <r>
      <rPr>
        <b/>
        <sz val="12"/>
        <color rgb="FF0070C0"/>
        <rFont val="Calibri"/>
        <family val="2"/>
        <scheme val="minor"/>
      </rPr>
      <t xml:space="preserve">, which literally communicates whether or not a 3D system can satisfy </t>
    </r>
    <r>
      <rPr>
        <b/>
        <i/>
        <u/>
        <sz val="12"/>
        <color rgb="FF0070C0"/>
        <rFont val="Calibri"/>
        <family val="2"/>
        <scheme val="minor"/>
      </rPr>
      <t>your</t>
    </r>
    <r>
      <rPr>
        <b/>
        <sz val="12"/>
        <color rgb="FF0070C0"/>
        <rFont val="Calibri"/>
        <family val="2"/>
        <scheme val="minor"/>
      </rPr>
      <t xml:space="preserve">minimum requirements for OFD and final image resolution, for the given camera and viewer specifications.
If you cannot shoot
at the calculated
</t>
    </r>
    <r>
      <rPr>
        <b/>
        <u/>
        <sz val="12"/>
        <color rgb="FF00B0F0"/>
        <rFont val="Calibri"/>
        <family val="2"/>
        <scheme val="minor"/>
      </rPr>
      <t>Eq. 2</t>
    </r>
    <r>
      <rPr>
        <b/>
        <sz val="12"/>
        <color rgb="FF00B0F0"/>
        <rFont val="Calibri"/>
        <family val="2"/>
        <scheme val="minor"/>
      </rPr>
      <t xml:space="preserve"> Key f-Number</t>
    </r>
    <r>
      <rPr>
        <b/>
        <sz val="12"/>
        <color rgb="FF0070C0"/>
        <rFont val="Calibri"/>
        <family val="2"/>
        <scheme val="minor"/>
      </rPr>
      <t>, the system as a whole (camera and viewer) does not meet your personal requirements.</t>
    </r>
  </si>
  <si>
    <r>
      <rPr>
        <b/>
        <sz val="10"/>
        <rFont val="Calibri"/>
        <family val="2"/>
        <scheme val="minor"/>
      </rPr>
      <t xml:space="preserve"> Eq. 1 </t>
    </r>
    <r>
      <rPr>
        <b/>
        <sz val="10"/>
        <color rgb="FF00B0F0"/>
        <rFont val="Calibri"/>
        <family val="2"/>
        <scheme val="minor"/>
      </rPr>
      <t>Key f-Number (N)</t>
    </r>
    <r>
      <rPr>
        <b/>
        <sz val="10"/>
        <rFont val="Calibri"/>
        <family val="2"/>
        <scheme val="minor"/>
      </rPr>
      <t xml:space="preserve"> = (</t>
    </r>
    <r>
      <rPr>
        <b/>
        <sz val="10"/>
        <color rgb="FF00B0F0"/>
        <rFont val="Calibri"/>
        <family val="2"/>
        <scheme val="minor"/>
      </rPr>
      <t>Fc</t>
    </r>
    <r>
      <rPr>
        <b/>
        <sz val="10"/>
        <color rgb="FF00B050"/>
        <rFont val="Calibri"/>
        <family val="2"/>
        <scheme val="minor"/>
      </rPr>
      <t xml:space="preserve"> </t>
    </r>
    <r>
      <rPr>
        <b/>
        <sz val="10"/>
        <rFont val="Calibri"/>
        <family val="2"/>
        <scheme val="minor"/>
      </rPr>
      <t>*</t>
    </r>
    <r>
      <rPr>
        <b/>
        <sz val="10"/>
        <color rgb="FF00B050"/>
        <rFont val="Calibri"/>
        <family val="2"/>
        <scheme val="minor"/>
      </rPr>
      <t xml:space="preserve"> </t>
    </r>
    <r>
      <rPr>
        <b/>
        <sz val="10"/>
        <color rgb="FF00B0F0"/>
        <rFont val="Calibri"/>
        <family val="2"/>
        <scheme val="minor"/>
      </rPr>
      <t>Di</t>
    </r>
    <r>
      <rPr>
        <b/>
        <sz val="10"/>
        <color rgb="FF00B050"/>
        <rFont val="Calibri"/>
        <family val="2"/>
        <scheme val="minor"/>
      </rPr>
      <t xml:space="preserve"> </t>
    </r>
    <r>
      <rPr>
        <b/>
        <sz val="10"/>
        <rFont val="Calibri"/>
        <family val="2"/>
        <scheme val="minor"/>
      </rPr>
      <t>*</t>
    </r>
    <r>
      <rPr>
        <b/>
        <sz val="10"/>
        <color rgb="FF00B050"/>
        <rFont val="Calibri"/>
        <family val="2"/>
        <scheme val="minor"/>
      </rPr>
      <t xml:space="preserve"> </t>
    </r>
    <r>
      <rPr>
        <b/>
        <sz val="10"/>
        <color rgb="FF00B0F0"/>
        <rFont val="Calibri"/>
        <family val="2"/>
        <scheme val="minor"/>
      </rPr>
      <t xml:space="preserve">M </t>
    </r>
    <r>
      <rPr>
        <b/>
        <sz val="10"/>
        <rFont val="Calibri"/>
        <family val="2"/>
        <scheme val="minor"/>
      </rPr>
      <t>*</t>
    </r>
    <r>
      <rPr>
        <b/>
        <sz val="10"/>
        <color rgb="FF00B050"/>
        <rFont val="Calibri"/>
        <family val="2"/>
        <scheme val="minor"/>
      </rPr>
      <t xml:space="preserve"> </t>
    </r>
    <r>
      <rPr>
        <b/>
        <sz val="10"/>
        <color rgb="FF00B0F0"/>
        <rFont val="Calibri"/>
        <family val="2"/>
        <scheme val="minor"/>
      </rPr>
      <t>Fv</t>
    </r>
    <r>
      <rPr>
        <b/>
        <sz val="10"/>
        <rFont val="Calibri"/>
        <family val="2"/>
        <scheme val="minor"/>
      </rPr>
      <t xml:space="preserve">) / (6000 * </t>
    </r>
    <r>
      <rPr>
        <b/>
        <sz val="10"/>
        <color rgb="FF00B0F0"/>
        <rFont val="Calibri"/>
        <family val="2"/>
        <scheme val="minor"/>
      </rPr>
      <t>Ca</t>
    </r>
    <r>
      <rPr>
        <b/>
        <sz val="10"/>
        <color rgb="FF00B050"/>
        <rFont val="Calibri"/>
        <family val="2"/>
        <scheme val="minor"/>
      </rPr>
      <t xml:space="preserve"> </t>
    </r>
    <r>
      <rPr>
        <b/>
        <sz val="10"/>
        <rFont val="Calibri"/>
        <family val="2"/>
        <scheme val="minor"/>
      </rPr>
      <t>*</t>
    </r>
    <r>
      <rPr>
        <b/>
        <sz val="10"/>
        <color rgb="FF00B050"/>
        <rFont val="Calibri"/>
        <family val="2"/>
        <scheme val="minor"/>
      </rPr>
      <t xml:space="preserve"> </t>
    </r>
    <r>
      <rPr>
        <b/>
        <sz val="10"/>
        <color rgb="FF00B0F0"/>
        <rFont val="Calibri"/>
        <family val="2"/>
        <scheme val="minor"/>
      </rPr>
      <t>B</t>
    </r>
    <r>
      <rPr>
        <b/>
        <sz val="10"/>
        <color rgb="FF00B050"/>
        <rFont val="Calibri"/>
        <family val="2"/>
        <scheme val="minor"/>
      </rPr>
      <t xml:space="preserve"> </t>
    </r>
    <r>
      <rPr>
        <b/>
        <sz val="10"/>
        <rFont val="Calibri"/>
        <family val="2"/>
        <scheme val="minor"/>
      </rPr>
      <t>* (</t>
    </r>
    <r>
      <rPr>
        <b/>
        <sz val="10"/>
        <color rgb="FF00B0F0"/>
        <rFont val="Calibri"/>
        <family val="2"/>
        <scheme val="minor"/>
      </rPr>
      <t>Di</t>
    </r>
    <r>
      <rPr>
        <b/>
        <sz val="10"/>
        <color rgb="FF00B050"/>
        <rFont val="Calibri"/>
        <family val="2"/>
        <scheme val="minor"/>
      </rPr>
      <t xml:space="preserve"> </t>
    </r>
    <r>
      <rPr>
        <b/>
        <sz val="10"/>
        <rFont val="Calibri"/>
        <family val="2"/>
        <scheme val="minor"/>
      </rPr>
      <t xml:space="preserve">+ </t>
    </r>
    <r>
      <rPr>
        <b/>
        <sz val="10"/>
        <color rgb="FF00B0F0"/>
        <rFont val="Calibri"/>
        <family val="2"/>
        <scheme val="minor"/>
      </rPr>
      <t>Fv</t>
    </r>
    <r>
      <rPr>
        <b/>
        <sz val="10"/>
        <rFont val="Calibri"/>
        <family val="2"/>
        <scheme val="minor"/>
      </rPr>
      <t xml:space="preserve">))   </t>
    </r>
    <r>
      <rPr>
        <b/>
        <sz val="10"/>
        <color rgb="FFFF0000"/>
        <rFont val="Calibri"/>
        <family val="2"/>
        <scheme val="minor"/>
      </rPr>
      <t>(Result is Trivial)</t>
    </r>
  </si>
  <si>
    <r>
      <t xml:space="preserve"> Eq. 2 </t>
    </r>
    <r>
      <rPr>
        <b/>
        <sz val="10"/>
        <color rgb="FF00B0F0"/>
        <rFont val="Calibri"/>
        <family val="2"/>
        <scheme val="minor"/>
      </rPr>
      <t>Key f-Number (N)</t>
    </r>
    <r>
      <rPr>
        <b/>
        <sz val="10"/>
        <rFont val="Calibri"/>
        <family val="2"/>
        <scheme val="minor"/>
      </rPr>
      <t xml:space="preserve"> for Viewers Focused at Infinity                      </t>
    </r>
    <r>
      <rPr>
        <b/>
        <sz val="10"/>
        <color rgb="FF0070C0"/>
        <rFont val="Calibri"/>
        <family val="2"/>
        <scheme val="minor"/>
      </rPr>
      <t xml:space="preserve">         (Result is Critical)</t>
    </r>
  </si>
  <si>
    <t>Note that the final image resolution had when shooting at f/22 (f/22.6) is no higher than that had at f/16, because f/22.6 is diffraction-limited to a maximum resolution of 8 lp/mm after 4.39x magnification.</t>
  </si>
  <si>
    <t>Note that for a Base of 141mm, Infinity "begins" at about 433 ft. This is proportionally similar to the eyes of humans with a 65mm IPD becoming parallel (no longer converged) when looking at objects at a distance of about 200 ft.</t>
  </si>
  <si>
    <r>
      <t xml:space="preserve">For </t>
    </r>
    <r>
      <rPr>
        <b/>
        <i/>
        <u/>
        <sz val="11"/>
        <color rgb="FF7030A0"/>
        <rFont val="Calibri"/>
        <family val="2"/>
        <scheme val="minor"/>
      </rPr>
      <t>this</t>
    </r>
    <r>
      <rPr>
        <b/>
        <sz val="11"/>
        <color rgb="FF7030A0"/>
        <rFont val="Calibri"/>
        <family val="2"/>
        <scheme val="minor"/>
      </rPr>
      <t xml:space="preserve"> RB67 rig, the easiest way to exploit the Key f-Number is to </t>
    </r>
    <r>
      <rPr>
        <b/>
        <i/>
        <u/>
        <sz val="11"/>
        <color rgb="FF7030A0"/>
        <rFont val="Calibri"/>
        <family val="2"/>
        <scheme val="minor"/>
      </rPr>
      <t>always</t>
    </r>
    <r>
      <rPr>
        <b/>
        <sz val="11"/>
        <color rgb="FF7030A0"/>
        <rFont val="Calibri"/>
        <family val="2"/>
        <scheme val="minor"/>
      </rPr>
      <t xml:space="preserve"> include Infinity subjects within the frame, then </t>
    </r>
    <r>
      <rPr>
        <b/>
        <i/>
        <u/>
        <sz val="11"/>
        <color rgb="FF7030A0"/>
        <rFont val="Calibri"/>
        <family val="2"/>
        <scheme val="minor"/>
      </rPr>
      <t>always</t>
    </r>
    <r>
      <rPr>
        <b/>
        <sz val="11"/>
        <color rgb="FF7030A0"/>
        <rFont val="Calibri"/>
        <family val="2"/>
        <scheme val="minor"/>
      </rPr>
      <t xml:space="preserve"> focus (very precisely) at 26 ft. and </t>
    </r>
    <r>
      <rPr>
        <b/>
        <i/>
        <u/>
        <sz val="11"/>
        <color rgb="FF7030A0"/>
        <rFont val="Calibri"/>
        <family val="2"/>
        <scheme val="minor"/>
      </rPr>
      <t xml:space="preserve">always </t>
    </r>
    <r>
      <rPr>
        <b/>
        <sz val="11"/>
        <color rgb="FF7030A0"/>
        <rFont val="Calibri"/>
        <family val="2"/>
        <scheme val="minor"/>
      </rPr>
      <t>position the rig (very precisely) at 13 ft. from the Near.</t>
    </r>
  </si>
  <si>
    <t>Using a laser rangfinder made for interior use is ideal for being precise with Near and Focus distances.  Note that, otherwise, once the 50mm lenses are focused at 26 ft. with the aperture set at f/16, you are all set for most landscapes.</t>
  </si>
  <si>
    <t>When shooting subject spaces that are much closer, for example, with Nears at 9 ft. and Fars at 30 ft, with a focus distance of 13.8 ft., a lot more effort will be required, measuring Nears and Fars with a laser rangefinder, as well as</t>
  </si>
  <si>
    <r>
      <t xml:space="preserve">measuring to a target on which to focus at the indicated 13.8 ft., moving the camera if necessary to tweak the composition, then measuring everything again - but </t>
    </r>
    <r>
      <rPr>
        <b/>
        <i/>
        <u/>
        <sz val="11"/>
        <color rgb="FF7030A0"/>
        <rFont val="Calibri"/>
        <family val="2"/>
        <scheme val="minor"/>
      </rPr>
      <t>ALWAYS</t>
    </r>
    <r>
      <rPr>
        <b/>
        <sz val="11"/>
        <color rgb="FF7030A0"/>
        <rFont val="Calibri"/>
        <family val="2"/>
        <scheme val="minor"/>
      </rPr>
      <t xml:space="preserve"> shooting subject spaces that require f/16 (or deeper subject</t>
    </r>
  </si>
  <si>
    <t>spaces that require f/22, per the last paragraph in the graphic, above.)</t>
  </si>
  <si>
    <t xml:space="preserve">The DoFMaster disk was created using Don Fleming's freeware Windows application at: </t>
  </si>
  <si>
    <r>
      <t xml:space="preserve">      This is a DoFMaster disk I produced for Jon Hoggatt, after calculating a </t>
    </r>
    <r>
      <rPr>
        <b/>
        <i/>
        <sz val="14"/>
        <color rgb="FF00B0F0"/>
        <rFont val="Calibri"/>
        <family val="2"/>
        <scheme val="minor"/>
      </rPr>
      <t>Key f-Number</t>
    </r>
    <r>
      <rPr>
        <b/>
        <sz val="14"/>
        <color theme="8" tint="-0.249977111117893"/>
        <rFont val="Calibri"/>
        <family val="2"/>
        <scheme val="minor"/>
      </rPr>
      <t xml:space="preserve"> to his specifications for his RB67 twin-rig, with 50mm lenses and a 141mm minimized base, for a generic 75mm MF3D viewer.</t>
    </r>
  </si>
  <si>
    <t xml:space="preserve">Lens separation is approximate, extrapolating from body width and height specifications sourced from Ken Rockwell's interesting article:   </t>
  </si>
  <si>
    <t>https://www.kenrockwell.com/tech/swc.htm</t>
  </si>
  <si>
    <t>https://www.kenrockwell.com/tech/swc.htm#compared</t>
  </si>
  <si>
    <t>Don't miss:</t>
  </si>
  <si>
    <t xml:space="preserve">     This is a photo mockup I created as part of an email exchange with Knut Andersson.  Crafting an L-shaped mount for base-to-base mounting of two Hasselblad 903 SWCs with offset tripod sockets could be difficult.</t>
  </si>
  <si>
    <r>
      <t xml:space="preserve">&lt;--- MAOFD = </t>
    </r>
    <r>
      <rPr>
        <b/>
        <sz val="10"/>
        <color theme="1"/>
        <rFont val="Calibri"/>
        <family val="2"/>
        <scheme val="minor"/>
      </rPr>
      <t>Viewer FL/30</t>
    </r>
  </si>
  <si>
    <r>
      <rPr>
        <b/>
        <sz val="11"/>
        <color theme="4"/>
        <rFont val="Calibri"/>
        <family val="2"/>
        <scheme val="minor"/>
      </rPr>
      <t xml:space="preserve">  Calculated </t>
    </r>
    <r>
      <rPr>
        <b/>
        <sz val="11"/>
        <rFont val="Calibri"/>
        <family val="2"/>
        <scheme val="minor"/>
      </rPr>
      <t xml:space="preserve">Maximum Acceptable OFD (mm)  </t>
    </r>
  </si>
  <si>
    <r>
      <t xml:space="preserve">&lt;--- OFD at specified % of MAOFD Desired = </t>
    </r>
    <r>
      <rPr>
        <b/>
        <sz val="10"/>
        <color theme="1"/>
        <rFont val="Calibri"/>
        <family val="2"/>
        <scheme val="minor"/>
      </rPr>
      <t>(% of MAOFD Desired/100) * MAOFD</t>
    </r>
  </si>
  <si>
    <r>
      <t xml:space="preserve">  </t>
    </r>
    <r>
      <rPr>
        <b/>
        <sz val="11"/>
        <color theme="4"/>
        <rFont val="Calibri"/>
        <family val="2"/>
        <scheme val="minor"/>
      </rPr>
      <t xml:space="preserve">Calculated </t>
    </r>
    <r>
      <rPr>
        <b/>
        <sz val="11"/>
        <rFont val="Calibri"/>
        <family val="2"/>
        <scheme val="minor"/>
      </rPr>
      <t xml:space="preserve">Far Homolog Separation at % of MAOFD, with Nears at 62mm (mm) </t>
    </r>
  </si>
  <si>
    <r>
      <t xml:space="preserve">  </t>
    </r>
    <r>
      <rPr>
        <b/>
        <sz val="11"/>
        <color theme="4"/>
        <rFont val="Calibri"/>
        <family val="2"/>
        <scheme val="minor"/>
      </rPr>
      <t xml:space="preserve">Calculated </t>
    </r>
    <r>
      <rPr>
        <b/>
        <sz val="11"/>
        <rFont val="Calibri"/>
        <family val="2"/>
        <scheme val="minor"/>
      </rPr>
      <t xml:space="preserve">OFD at the Specified % of MAOFD Desired (mm) </t>
    </r>
  </si>
  <si>
    <r>
      <t xml:space="preserve">&lt;--- Far Homolog Separation at Specified % of MAOFD, with Nears Mounted at 62mm = </t>
    </r>
    <r>
      <rPr>
        <b/>
        <sz val="10"/>
        <color theme="1"/>
        <rFont val="Calibri"/>
        <family val="2"/>
        <scheme val="minor"/>
      </rPr>
      <t>62 + OFD at the specified % of MAOFD</t>
    </r>
  </si>
  <si>
    <r>
      <t xml:space="preserve">displaying subject detail </t>
    </r>
    <r>
      <rPr>
        <b/>
        <i/>
        <u/>
        <sz val="12"/>
        <color theme="8" tint="-0.249977111117893"/>
        <rFont val="Calibri"/>
        <family val="2"/>
        <scheme val="minor"/>
      </rPr>
      <t>throughout the frame at resolutions approaching the limits of what human vision can appreciate</t>
    </r>
    <r>
      <rPr>
        <b/>
        <sz val="12"/>
        <color theme="8" tint="-0.249977111117893"/>
        <rFont val="Calibri"/>
        <family val="2"/>
        <scheme val="minor"/>
      </rPr>
      <t xml:space="preserve"> (8 lp/mm at a distance of 25cm or an angular resolution of 0.86 arc-minute.)  Please understand, however, that this tool allows</t>
    </r>
    <r>
      <rPr>
        <b/>
        <i/>
        <sz val="12"/>
        <color theme="8" tint="-0.249977111117893"/>
        <rFont val="Calibri"/>
        <family val="2"/>
        <scheme val="minor"/>
      </rPr>
      <t xml:space="preserve"> </t>
    </r>
    <r>
      <rPr>
        <b/>
        <i/>
        <u/>
        <sz val="12"/>
        <color theme="8" tint="-0.249977111117893"/>
        <rFont val="Calibri"/>
        <family val="2"/>
        <scheme val="minor"/>
      </rPr>
      <t>you</t>
    </r>
    <r>
      <rPr>
        <b/>
        <sz val="12"/>
        <color theme="8" tint="-0.249977111117893"/>
        <rFont val="Calibri"/>
        <family val="2"/>
        <scheme val="minor"/>
      </rPr>
      <t xml:space="preserve"> to decide</t>
    </r>
  </si>
  <si>
    <r>
      <t xml:space="preserve">how far </t>
    </r>
    <r>
      <rPr>
        <b/>
        <i/>
        <u/>
        <sz val="12"/>
        <color theme="8" tint="-0.249977111117893"/>
        <rFont val="Calibri"/>
        <family val="2"/>
        <scheme val="minor"/>
      </rPr>
      <t>you</t>
    </r>
    <r>
      <rPr>
        <b/>
        <sz val="12"/>
        <color theme="8" tint="-0.249977111117893"/>
        <rFont val="Calibri"/>
        <family val="2"/>
        <scheme val="minor"/>
      </rPr>
      <t xml:space="preserve"> are willing to compromise final image resolution in the interest of recording greater depth  </t>
    </r>
    <r>
      <rPr>
        <b/>
        <u/>
        <sz val="12"/>
        <color theme="8" tint="-0.249977111117893"/>
        <rFont val="Calibri"/>
        <family val="2"/>
        <scheme val="minor"/>
      </rPr>
      <t>or</t>
    </r>
    <r>
      <rPr>
        <b/>
        <sz val="12"/>
        <color theme="8" tint="-0.249977111117893"/>
        <rFont val="Calibri"/>
        <family val="2"/>
        <scheme val="minor"/>
      </rPr>
      <t xml:space="preserve">  to compromise recorded depth in the interest of higher final image resolutions.  The good news, here, is that calculation of a </t>
    </r>
    <r>
      <rPr>
        <b/>
        <i/>
        <sz val="12"/>
        <color rgb="FF00B0F0"/>
        <rFont val="Calibri"/>
        <family val="2"/>
        <scheme val="minor"/>
      </rPr>
      <t xml:space="preserve">Key f-Number </t>
    </r>
    <r>
      <rPr>
        <b/>
        <sz val="12"/>
        <color theme="8" tint="-0.249977111117893"/>
        <rFont val="Calibri"/>
        <family val="2"/>
        <scheme val="minor"/>
      </rPr>
      <t xml:space="preserve">allows you to </t>
    </r>
  </si>
  <si>
    <r>
      <t xml:space="preserve">accurately evaluate and compare your current stereographic systems, while also revealing that, with the right camera and viewer specifications, you can set very high desired minimums for </t>
    </r>
    <r>
      <rPr>
        <b/>
        <u/>
        <sz val="12"/>
        <color theme="8" tint="-0.249977111117893"/>
        <rFont val="Calibri"/>
        <family val="2"/>
        <scheme val="minor"/>
      </rPr>
      <t>both</t>
    </r>
    <r>
      <rPr>
        <b/>
        <sz val="12"/>
        <color theme="8" tint="-0.249977111117893"/>
        <rFont val="Calibri"/>
        <family val="2"/>
        <scheme val="minor"/>
      </rPr>
      <t xml:space="preserve"> Final Image Resolution </t>
    </r>
    <r>
      <rPr>
        <b/>
        <u/>
        <sz val="12"/>
        <color theme="8" tint="-0.249977111117893"/>
        <rFont val="Calibri"/>
        <family val="2"/>
        <scheme val="minor"/>
      </rPr>
      <t>and</t>
    </r>
    <r>
      <rPr>
        <b/>
        <sz val="12"/>
        <color theme="8" tint="-0.249977111117893"/>
        <rFont val="Calibri"/>
        <family val="2"/>
        <scheme val="minor"/>
      </rPr>
      <t xml:space="preserve"> OFD, and do so with a flexible range of </t>
    </r>
  </si>
  <si>
    <t>avaliable f-Numbers, instead of having to shoot at one f-Number all the time, as must be done when your desired minimums are only barely accommodated by specifications such as Stereo Base, Camera FL, and Viewer FL.</t>
  </si>
  <si>
    <r>
      <t>These are goals where one is always had at the expense of the other, but this discussion eschews the use of</t>
    </r>
    <r>
      <rPr>
        <b/>
        <sz val="12"/>
        <color theme="8" tint="-0.249977111117893"/>
        <rFont val="Chiller"/>
        <family val="5"/>
      </rPr>
      <t xml:space="preserve"> </t>
    </r>
    <r>
      <rPr>
        <b/>
        <i/>
        <sz val="16"/>
        <color theme="5"/>
        <rFont val="Chiller"/>
        <family val="5"/>
      </rPr>
      <t>selective focus</t>
    </r>
    <r>
      <rPr>
        <b/>
        <sz val="12"/>
        <color theme="8" tint="-0.249977111117893"/>
        <rFont val="Calibri"/>
        <family val="2"/>
        <scheme val="minor"/>
      </rPr>
      <t xml:space="preserve"> as much as it does the shooting of</t>
    </r>
    <r>
      <rPr>
        <b/>
        <sz val="14"/>
        <color theme="8" tint="-0.249977111117893"/>
        <rFont val="Calibri"/>
        <family val="2"/>
        <scheme val="minor"/>
      </rPr>
      <t xml:space="preserve"> </t>
    </r>
    <r>
      <rPr>
        <b/>
        <sz val="16"/>
        <color theme="5"/>
        <rFont val="Chiller"/>
        <family val="5"/>
      </rPr>
      <t>s</t>
    </r>
    <r>
      <rPr>
        <b/>
        <i/>
        <sz val="16"/>
        <color theme="5"/>
        <rFont val="Chiller"/>
        <family val="5"/>
      </rPr>
      <t>hallow subject spaces</t>
    </r>
    <r>
      <rPr>
        <b/>
        <i/>
        <sz val="12"/>
        <color theme="8" tint="-0.249977111117893"/>
        <rFont val="Calibri"/>
        <family val="2"/>
        <scheme val="minor"/>
      </rPr>
      <t>,</t>
    </r>
    <r>
      <rPr>
        <b/>
        <sz val="12"/>
        <color theme="8" tint="-0.249977111117893"/>
        <rFont val="Calibri"/>
        <family val="2"/>
        <scheme val="minor"/>
      </rPr>
      <t xml:space="preserve"> on the conviction that </t>
    </r>
    <r>
      <rPr>
        <b/>
        <i/>
        <u/>
        <sz val="12"/>
        <color theme="8" tint="-0.249977111117893"/>
        <rFont val="Calibri"/>
        <family val="2"/>
        <scheme val="minor"/>
      </rPr>
      <t>a truly "immersive" viewing experience is best achieved by</t>
    </r>
  </si>
  <si>
    <t xml:space="preserve"> cannot focus your eyes closer than 500mm (20 in.) due  to presbyopia, for example, you should consider specifying a Virtual Image Distance (Di) of 254mm, to accommodate eagle-eyed users with healthy vision and those wearing corrective prescription contacts</t>
  </si>
  <si>
    <t xml:space="preserve"> or eyeglasses and even those who choose to wear +diopter reading glasses, any of whom might be capable of looking at your views in an adjustable-focus viewer with sufficient focus travel to achieve a Di of of only 254mm. </t>
  </si>
  <si>
    <t xml:space="preserve"> Viewer FL (Fv)  (i.e. 75mm for Medium Format viewers), even if you own a high-magnification viewer that is equipped with unusually short lenses (i.e. 60mm). Similarly, even if you own a fixed-focus viewer or you own an adjustable-focus viewer, but you </t>
  </si>
  <si>
    <r>
      <t xml:space="preserve"> you may want </t>
    </r>
    <r>
      <rPr>
        <b/>
        <i/>
        <u/>
        <sz val="12"/>
        <color theme="8" tint="-0.249977111117893"/>
        <rFont val="Calibri"/>
        <family val="2"/>
        <scheme val="minor"/>
      </rPr>
      <t>your</t>
    </r>
    <r>
      <rPr>
        <b/>
        <sz val="12"/>
        <color theme="8" tint="-0.249977111117893"/>
        <rFont val="Calibri"/>
        <family val="2"/>
        <scheme val="minor"/>
      </rPr>
      <t xml:space="preserve"> views to function best in viewers that have "typical" specifications, instead of in a viewer you own that is "unusual." In other words, if you are calculating the </t>
    </r>
    <r>
      <rPr>
        <b/>
        <i/>
        <sz val="12"/>
        <color rgb="FF00B0F0"/>
        <rFont val="Calibri"/>
        <family val="2"/>
        <scheme val="minor"/>
      </rPr>
      <t>Key f-Number</t>
    </r>
    <r>
      <rPr>
        <b/>
        <sz val="12"/>
        <color rgb="FFFF0000"/>
        <rFont val="Calibri"/>
        <family val="2"/>
        <scheme val="minor"/>
      </rPr>
      <t xml:space="preserve"> </t>
    </r>
    <r>
      <rPr>
        <b/>
        <sz val="12"/>
        <color theme="8" tint="-0.249977111117893"/>
        <rFont val="Calibri"/>
        <family val="2"/>
        <scheme val="minor"/>
      </rPr>
      <t xml:space="preserve">for use in the field, you should consider specifying the most common </t>
    </r>
  </si>
  <si>
    <r>
      <t xml:space="preserve"> Desired Minimum Final Image Resolution</t>
    </r>
    <r>
      <rPr>
        <sz val="11"/>
        <color theme="1"/>
        <rFont val="Calibri"/>
        <family val="2"/>
        <scheme val="minor"/>
      </rPr>
      <t xml:space="preserve"> </t>
    </r>
    <r>
      <rPr>
        <b/>
        <sz val="11"/>
        <color theme="1"/>
        <rFont val="Calibri"/>
        <family val="2"/>
        <scheme val="minor"/>
      </rPr>
      <t>for Viewing at 254mm (in lp/mm):</t>
    </r>
  </si>
  <si>
    <r>
      <t xml:space="preserve"> </t>
    </r>
    <r>
      <rPr>
        <b/>
        <sz val="11"/>
        <color theme="1"/>
        <rFont val="Calibri"/>
        <family val="2"/>
        <scheme val="minor"/>
      </rPr>
      <t xml:space="preserve">Maximum Available f-Number at the Camera Lenses:  </t>
    </r>
    <r>
      <rPr>
        <sz val="11"/>
        <color theme="1"/>
        <rFont val="Calibri"/>
        <family val="2"/>
        <scheme val="minor"/>
      </rPr>
      <t xml:space="preserve">  </t>
    </r>
  </si>
  <si>
    <t xml:space="preserve"> Do surfaces forward of the mount lack flocking to inhibit glare?  (Yes/No):</t>
  </si>
  <si>
    <t xml:space="preserve"> Is the diffuser "grainy" or "textured," instead of translucent?  (Yes/No):</t>
  </si>
  <si>
    <r>
      <t xml:space="preserve">   2)  Or, as originally envisioned by Knut, for customizing </t>
    </r>
    <r>
      <rPr>
        <b/>
        <i/>
        <sz val="12"/>
        <color rgb="FF00B0F0"/>
        <rFont val="Calibri"/>
        <family val="2"/>
        <scheme val="minor"/>
      </rPr>
      <t>DoFMaster</t>
    </r>
    <r>
      <rPr>
        <b/>
        <sz val="12"/>
        <color theme="8" tint="-0.249977111117893"/>
        <rFont val="Calibri"/>
        <family val="2"/>
        <scheme val="minor"/>
      </rPr>
      <t xml:space="preserve"> disks for use in the field,</t>
    </r>
    <r>
      <rPr>
        <b/>
        <i/>
        <sz val="12"/>
        <color theme="8" tint="-0.249977111117893"/>
        <rFont val="Calibri"/>
        <family val="2"/>
        <scheme val="minor"/>
      </rPr>
      <t xml:space="preserve"> </t>
    </r>
    <r>
      <rPr>
        <b/>
        <i/>
        <u/>
        <sz val="12"/>
        <color rgb="FF980CC4"/>
        <rFont val="Calibri"/>
        <family val="2"/>
        <scheme val="minor"/>
      </rPr>
      <t>to identify subject spaces having the ideal depth</t>
    </r>
    <r>
      <rPr>
        <b/>
        <sz val="12"/>
        <color theme="8" tint="-0.249977111117893"/>
        <rFont val="Calibri"/>
        <family val="2"/>
        <scheme val="minor"/>
      </rPr>
      <t xml:space="preserve"> required to secure the </t>
    </r>
    <r>
      <rPr>
        <b/>
        <i/>
        <u/>
        <sz val="12"/>
        <color rgb="FF980CC4"/>
        <rFont val="Calibri"/>
        <family val="2"/>
        <scheme val="minor"/>
      </rPr>
      <t>user's desired minimums</t>
    </r>
    <r>
      <rPr>
        <b/>
        <sz val="12"/>
        <color theme="8" tint="-0.249977111117893"/>
        <rFont val="Calibri"/>
        <family val="2"/>
        <scheme val="minor"/>
      </rPr>
      <t xml:space="preserve"> for the opposing goals of Final Image Resolution and % of MAOFD.</t>
    </r>
  </si>
  <si>
    <r>
      <t xml:space="preserve">   1)  To </t>
    </r>
    <r>
      <rPr>
        <b/>
        <i/>
        <u/>
        <sz val="12"/>
        <color rgb="FF980CC4"/>
        <rFont val="Calibri"/>
        <family val="2"/>
        <scheme val="minor"/>
      </rPr>
      <t>quantifiably evaluate and compare, as complete systems</t>
    </r>
    <r>
      <rPr>
        <b/>
        <i/>
        <sz val="12"/>
        <color theme="8" tint="-0.249977111117893"/>
        <rFont val="Calibri"/>
        <family val="2"/>
        <scheme val="minor"/>
      </rPr>
      <t xml:space="preserve">, </t>
    </r>
    <r>
      <rPr>
        <b/>
        <sz val="12"/>
        <color theme="8" tint="-0.249977111117893"/>
        <rFont val="Calibri"/>
        <family val="2"/>
        <scheme val="minor"/>
      </rPr>
      <t>the viability/flexibility of fixed-base stereo cameras or minimized-base twin rigs and their associated stereo viewers - taking into account</t>
    </r>
    <r>
      <rPr>
        <b/>
        <i/>
        <sz val="12"/>
        <color theme="8" tint="-0.249977111117893"/>
        <rFont val="Calibri"/>
        <family val="2"/>
        <scheme val="minor"/>
      </rPr>
      <t xml:space="preserve"> </t>
    </r>
    <r>
      <rPr>
        <b/>
        <i/>
        <u/>
        <sz val="12"/>
        <color rgb="FF980CC4"/>
        <rFont val="Calibri"/>
        <family val="2"/>
        <scheme val="minor"/>
      </rPr>
      <t>user-specified minimums</t>
    </r>
    <r>
      <rPr>
        <b/>
        <sz val="12"/>
        <color theme="8" tint="-0.249977111117893"/>
        <rFont val="Calibri"/>
        <family val="2"/>
        <scheme val="minor"/>
      </rPr>
      <t xml:space="preserve"> for resolution and % of MAOFD.</t>
    </r>
  </si>
  <si>
    <r>
      <t xml:space="preserve">Note: </t>
    </r>
    <r>
      <rPr>
        <b/>
        <i/>
        <u/>
        <sz val="12"/>
        <color rgb="FF980CC4"/>
        <rFont val="Calibri"/>
        <family val="2"/>
        <scheme val="minor"/>
      </rPr>
      <t>The topics covered here are for stereographers interested in creating stereo views that consistently secure personally specified minimums for final image resolution and perceived depth, as recorded with fixed-base stereo cameras or minimized-base twin-rigs.</t>
    </r>
    <r>
      <rPr>
        <b/>
        <sz val="12"/>
        <color rgb="FF980CC4"/>
        <rFont val="Calibri"/>
        <family val="2"/>
        <scheme val="minor"/>
      </rPr>
      <t xml:space="preserve"> </t>
    </r>
  </si>
  <si>
    <r>
      <t xml:space="preserve">      Look for </t>
    </r>
    <r>
      <rPr>
        <b/>
        <sz val="12"/>
        <color rgb="FFFF0000"/>
        <rFont val="Calibri"/>
        <family val="2"/>
        <scheme val="minor"/>
      </rPr>
      <t>FAIL</t>
    </r>
    <r>
      <rPr>
        <b/>
        <sz val="12"/>
        <color rgb="FFFFFF00"/>
        <rFont val="Calibri"/>
        <family val="2"/>
        <scheme val="minor"/>
      </rPr>
      <t xml:space="preserve">, </t>
    </r>
    <r>
      <rPr>
        <b/>
        <sz val="12"/>
        <color theme="7"/>
        <rFont val="Calibri"/>
        <family val="2"/>
        <scheme val="minor"/>
      </rPr>
      <t>WEAKNESS</t>
    </r>
    <r>
      <rPr>
        <b/>
        <sz val="12"/>
        <color rgb="FFFFFF00"/>
        <rFont val="Calibri"/>
        <family val="2"/>
        <scheme val="minor"/>
      </rPr>
      <t xml:space="preserve"> or </t>
    </r>
    <r>
      <rPr>
        <b/>
        <sz val="12"/>
        <color theme="7"/>
        <rFont val="Calibri"/>
        <family val="2"/>
        <scheme val="minor"/>
      </rPr>
      <t>WARNING</t>
    </r>
    <r>
      <rPr>
        <b/>
        <sz val="12"/>
        <color rgb="FFFFFF00"/>
        <rFont val="Calibri"/>
        <family val="2"/>
        <scheme val="minor"/>
      </rPr>
      <t xml:space="preserve"> messages as you supply inputs.</t>
    </r>
  </si>
  <si>
    <r>
      <t xml:space="preserve">   If you do not see any </t>
    </r>
    <r>
      <rPr>
        <b/>
        <sz val="12"/>
        <color rgb="FFFF0000"/>
        <rFont val="Calibri"/>
        <family val="2"/>
        <scheme val="minor"/>
      </rPr>
      <t>FAIL</t>
    </r>
    <r>
      <rPr>
        <b/>
        <sz val="12"/>
        <color theme="8" tint="-0.249977111117893"/>
        <rFont val="Calibri"/>
        <family val="2"/>
        <scheme val="minor"/>
      </rPr>
      <t xml:space="preserve"> messages, above, your viewer specs are good, but the design may have other issues that should be addressed, if possible.</t>
    </r>
  </si>
  <si>
    <r>
      <t xml:space="preserve">Conclusions reached below, with calculation of the </t>
    </r>
    <r>
      <rPr>
        <b/>
        <i/>
        <sz val="12"/>
        <color rgb="FF00B0F0"/>
        <rFont val="Calibri"/>
        <family val="2"/>
        <scheme val="minor"/>
      </rPr>
      <t>Key f-Number</t>
    </r>
    <r>
      <rPr>
        <b/>
        <sz val="12"/>
        <color theme="8" tint="-0.249977111117893"/>
        <rFont val="Calibri"/>
        <family val="2"/>
        <scheme val="minor"/>
      </rPr>
      <t>, assume that you are in possession of a "properly designed" viewer. You cannot achieve your desired minimums for final image resolution and OFD, with an improperly designed viewer. The</t>
    </r>
  </si>
  <si>
    <r>
      <t xml:space="preserve">   Note: The input fields, above, are only used for Evaluation of Viewer Specifications.  They have no impact on the </t>
    </r>
    <r>
      <rPr>
        <b/>
        <i/>
        <sz val="13"/>
        <color rgb="FF00B0F0"/>
        <rFont val="Calibri"/>
        <family val="2"/>
        <scheme val="minor"/>
      </rPr>
      <t>Key f-Number</t>
    </r>
    <r>
      <rPr>
        <b/>
        <sz val="12"/>
        <color rgb="FFFFFF00"/>
        <rFont val="Calibri"/>
        <family val="2"/>
        <scheme val="minor"/>
      </rPr>
      <t xml:space="preserve"> calculations, below (where the value for </t>
    </r>
    <r>
      <rPr>
        <b/>
        <i/>
        <sz val="12"/>
        <color rgb="FF00B0F0"/>
        <rFont val="Calibri"/>
        <family val="2"/>
        <scheme val="minor"/>
      </rPr>
      <t>Viewer FL (Fv)</t>
    </r>
    <r>
      <rPr>
        <b/>
        <sz val="12"/>
        <color rgb="FFFFFF00"/>
        <rFont val="Calibri"/>
        <family val="2"/>
        <scheme val="minor"/>
      </rPr>
      <t xml:space="preserve"> should be that for a typical viewer of your format, </t>
    </r>
    <r>
      <rPr>
        <b/>
        <i/>
        <u/>
        <sz val="12"/>
        <color rgb="FFFFFF00"/>
        <rFont val="Calibri"/>
        <family val="2"/>
        <scheme val="minor"/>
      </rPr>
      <t>not</t>
    </r>
    <r>
      <rPr>
        <b/>
        <sz val="12"/>
        <color rgb="FFFFFF00"/>
        <rFont val="Calibri"/>
        <family val="2"/>
        <scheme val="minor"/>
      </rPr>
      <t xml:space="preserve"> for your viewer).</t>
    </r>
  </si>
  <si>
    <r>
      <rPr>
        <b/>
        <sz val="12"/>
        <color rgb="FF980CC4"/>
        <rFont val="Calibri"/>
        <family val="2"/>
        <scheme val="minor"/>
      </rPr>
      <t xml:space="preserve">      Recommendation:</t>
    </r>
    <r>
      <rPr>
        <b/>
        <sz val="12"/>
        <color theme="8" tint="-0.249977111117893"/>
        <rFont val="Calibri"/>
        <family val="2"/>
        <scheme val="minor"/>
      </rPr>
      <t xml:space="preserve"> Before doing your first </t>
    </r>
    <r>
      <rPr>
        <b/>
        <i/>
        <sz val="12"/>
        <color rgb="FF00B0F0"/>
        <rFont val="Calibri"/>
        <family val="2"/>
        <scheme val="minor"/>
      </rPr>
      <t>Key f-Number</t>
    </r>
    <r>
      <rPr>
        <b/>
        <sz val="12"/>
        <color theme="8" tint="-0.249977111117893"/>
        <rFont val="Calibri"/>
        <family val="2"/>
        <scheme val="minor"/>
      </rPr>
      <t xml:space="preserve"> calculations, please consider reading the information provided below the Calculator and studying the Examples shown in the included Worksheet tabs: </t>
    </r>
    <r>
      <rPr>
        <b/>
        <i/>
        <sz val="12"/>
        <color theme="8" tint="-0.249977111117893"/>
        <rFont val="Calibri"/>
        <family val="2"/>
        <scheme val="minor"/>
      </rPr>
      <t>"TL-120 Examples"</t>
    </r>
    <r>
      <rPr>
        <b/>
        <sz val="12"/>
        <color theme="8" tint="-0.249977111117893"/>
        <rFont val="Calibri"/>
        <family val="2"/>
        <scheme val="minor"/>
      </rPr>
      <t xml:space="preserve"> and </t>
    </r>
    <r>
      <rPr>
        <b/>
        <i/>
        <sz val="12"/>
        <color theme="8" tint="-0.249977111117893"/>
        <rFont val="Calibri"/>
        <family val="2"/>
        <scheme val="minor"/>
      </rPr>
      <t>"Twin-Rig Examples."</t>
    </r>
  </si>
  <si>
    <r>
      <t xml:space="preserve"> Who is your audience?  What viewers will they use?   This is usually unpredictable, so it's best to shoot with a Key f-Number optimized for</t>
    </r>
    <r>
      <rPr>
        <b/>
        <i/>
        <u/>
        <sz val="13"/>
        <color rgb="FF980CC4"/>
        <rFont val="Calibri"/>
        <family val="2"/>
        <scheme val="minor"/>
      </rPr>
      <t xml:space="preserve"> your</t>
    </r>
    <r>
      <rPr>
        <b/>
        <i/>
        <sz val="13"/>
        <color rgb="FF980CC4"/>
        <rFont val="Calibri"/>
        <family val="2"/>
        <scheme val="minor"/>
      </rPr>
      <t xml:space="preserve"> camera rig, but </t>
    </r>
    <r>
      <rPr>
        <b/>
        <i/>
        <u/>
        <sz val="13"/>
        <color rgb="FF980CC4"/>
        <rFont val="Calibri"/>
        <family val="2"/>
        <scheme val="minor"/>
      </rPr>
      <t>typical</t>
    </r>
    <r>
      <rPr>
        <b/>
        <i/>
        <sz val="13"/>
        <color rgb="FF980CC4"/>
        <rFont val="Calibri"/>
        <family val="2"/>
        <scheme val="minor"/>
      </rPr>
      <t xml:space="preserve"> viewer specs!</t>
    </r>
  </si>
  <si>
    <r>
      <rPr>
        <b/>
        <sz val="12"/>
        <color rgb="FF980CC4"/>
        <rFont val="Calibri"/>
        <family val="2"/>
        <scheme val="minor"/>
      </rPr>
      <t xml:space="preserve"> IMPORTANT: If calculating a</t>
    </r>
    <r>
      <rPr>
        <b/>
        <sz val="12"/>
        <color rgb="FF00B0F0"/>
        <rFont val="Calibri"/>
        <family val="2"/>
        <scheme val="minor"/>
      </rPr>
      <t xml:space="preserve"> </t>
    </r>
    <r>
      <rPr>
        <b/>
        <i/>
        <sz val="12"/>
        <color rgb="FF00B0F0"/>
        <rFont val="Calibri"/>
        <family val="2"/>
        <scheme val="minor"/>
      </rPr>
      <t>Key f-Number</t>
    </r>
    <r>
      <rPr>
        <b/>
        <sz val="12"/>
        <color rgb="FF00B0F0"/>
        <rFont val="Calibri"/>
        <family val="2"/>
        <scheme val="minor"/>
      </rPr>
      <t xml:space="preserve"> </t>
    </r>
    <r>
      <rPr>
        <b/>
        <sz val="12"/>
        <color rgb="FF980CC4"/>
        <rFont val="Calibri"/>
        <family val="2"/>
        <scheme val="minor"/>
      </rPr>
      <t>with which to modify a DoFMaster disk for use in the field</t>
    </r>
    <r>
      <rPr>
        <b/>
        <sz val="12"/>
        <color theme="8" tint="-0.249977111117893"/>
        <rFont val="Calibri"/>
        <family val="2"/>
        <scheme val="minor"/>
      </rPr>
      <t xml:space="preserve"> - to identify various subject spaces that will satisfy </t>
    </r>
    <r>
      <rPr>
        <b/>
        <i/>
        <u/>
        <sz val="12"/>
        <color theme="8" tint="-0.249977111117893"/>
        <rFont val="Calibri"/>
        <family val="2"/>
        <scheme val="minor"/>
      </rPr>
      <t>your</t>
    </r>
    <r>
      <rPr>
        <b/>
        <sz val="12"/>
        <color theme="8" tint="-0.249977111117893"/>
        <rFont val="Calibri"/>
        <family val="2"/>
        <scheme val="minor"/>
      </rPr>
      <t xml:space="preserve"> subjective minimums for both final image resolution and recorded OFD (depth), please consider that</t>
    </r>
  </si>
  <si>
    <r>
      <t xml:space="preserve"> </t>
    </r>
    <r>
      <rPr>
        <b/>
        <sz val="12"/>
        <color rgb="FF980CC4"/>
        <rFont val="Calibri"/>
        <family val="2"/>
        <scheme val="minor"/>
      </rPr>
      <t xml:space="preserve"> If, on the other hand, you are calculating </t>
    </r>
    <r>
      <rPr>
        <b/>
        <i/>
        <sz val="12"/>
        <color rgb="FF00B0F0"/>
        <rFont val="Calibri"/>
        <family val="2"/>
        <scheme val="minor"/>
      </rPr>
      <t>Key f-Numbers</t>
    </r>
    <r>
      <rPr>
        <b/>
        <sz val="12"/>
        <color rgb="FF980CC4"/>
        <rFont val="Calibri"/>
        <family val="2"/>
        <scheme val="minor"/>
      </rPr>
      <t xml:space="preserve"> for the purpose of evaluating or comparing complete systems</t>
    </r>
    <r>
      <rPr>
        <b/>
        <sz val="12"/>
        <color theme="8" tint="-0.249977111117893"/>
        <rFont val="Calibri"/>
        <family val="2"/>
        <scheme val="minor"/>
      </rPr>
      <t xml:space="preserve">, you must decide whether you are evaluating or comparing camera rigs for use with viewers having a </t>
    </r>
    <r>
      <rPr>
        <b/>
        <i/>
        <u/>
        <sz val="12"/>
        <color rgb="FF980CC4"/>
        <rFont val="Calibri"/>
        <family val="2"/>
        <scheme val="minor"/>
      </rPr>
      <t>typical</t>
    </r>
    <r>
      <rPr>
        <b/>
        <sz val="12"/>
        <color theme="8" tint="-0.249977111117893"/>
        <rFont val="Calibri"/>
        <family val="2"/>
        <scheme val="minor"/>
      </rPr>
      <t xml:space="preserve"> </t>
    </r>
    <r>
      <rPr>
        <b/>
        <i/>
        <sz val="12"/>
        <color rgb="FF00B0F0"/>
        <rFont val="Calibri"/>
        <family val="2"/>
        <scheme val="minor"/>
      </rPr>
      <t>Viewer FL (Fv)</t>
    </r>
    <r>
      <rPr>
        <b/>
        <sz val="12"/>
        <color theme="8" tint="-0.249977111117893"/>
        <rFont val="Calibri"/>
        <family val="2"/>
        <scheme val="minor"/>
      </rPr>
      <t xml:space="preserve"> or for an</t>
    </r>
  </si>
  <si>
    <r>
      <t xml:space="preserve">  </t>
    </r>
    <r>
      <rPr>
        <b/>
        <i/>
        <u/>
        <sz val="12"/>
        <color rgb="FF980CC4"/>
        <rFont val="Calibri"/>
        <family val="2"/>
        <scheme val="minor"/>
      </rPr>
      <t>extraordinary situation</t>
    </r>
    <r>
      <rPr>
        <b/>
        <sz val="12"/>
        <color theme="8" tint="-0.249977111117893"/>
        <rFont val="Calibri"/>
        <family val="2"/>
        <scheme val="minor"/>
      </rPr>
      <t xml:space="preserve"> where you </t>
    </r>
    <r>
      <rPr>
        <b/>
        <i/>
        <u/>
        <sz val="12"/>
        <color rgb="FF980CC4"/>
        <rFont val="Calibri"/>
        <family val="2"/>
        <scheme val="minor"/>
      </rPr>
      <t>know</t>
    </r>
    <r>
      <rPr>
        <b/>
        <sz val="12"/>
        <color theme="8" tint="-0.249977111117893"/>
        <rFont val="Calibri"/>
        <family val="2"/>
        <scheme val="minor"/>
      </rPr>
      <t xml:space="preserve"> this rig will be used to produce views that will be seen </t>
    </r>
    <r>
      <rPr>
        <b/>
        <i/>
        <u/>
        <sz val="12"/>
        <color rgb="FF980CC4"/>
        <rFont val="Calibri"/>
        <family val="2"/>
        <scheme val="minor"/>
      </rPr>
      <t>only</t>
    </r>
    <r>
      <rPr>
        <b/>
        <sz val="12"/>
        <color theme="8" tint="-0.249977111117893"/>
        <rFont val="Calibri"/>
        <family val="2"/>
        <scheme val="minor"/>
      </rPr>
      <t xml:space="preserve"> with viewers having a </t>
    </r>
    <r>
      <rPr>
        <b/>
        <i/>
        <u/>
        <sz val="12"/>
        <color rgb="FF980CC4"/>
        <rFont val="Calibri"/>
        <family val="2"/>
        <scheme val="minor"/>
      </rPr>
      <t>unique</t>
    </r>
    <r>
      <rPr>
        <b/>
        <sz val="12"/>
        <color theme="8" tint="-0.249977111117893"/>
        <rFont val="Calibri"/>
        <family val="2"/>
        <scheme val="minor"/>
      </rPr>
      <t xml:space="preserve"> </t>
    </r>
    <r>
      <rPr>
        <b/>
        <i/>
        <sz val="12"/>
        <color rgb="FF00B0F0"/>
        <rFont val="Calibri"/>
        <family val="2"/>
        <scheme val="minor"/>
      </rPr>
      <t>Viewer FL (Fv)</t>
    </r>
    <r>
      <rPr>
        <b/>
        <sz val="12"/>
        <color theme="8" tint="-0.249977111117893"/>
        <rFont val="Calibri"/>
        <family val="2"/>
        <scheme val="minor"/>
      </rPr>
      <t xml:space="preserve"> that is not typical for the format.  </t>
    </r>
    <r>
      <rPr>
        <b/>
        <sz val="12"/>
        <color rgb="FF980CC4"/>
        <rFont val="Calibri"/>
        <family val="2"/>
        <scheme val="minor"/>
      </rPr>
      <t>Enter the typical</t>
    </r>
    <r>
      <rPr>
        <b/>
        <i/>
        <sz val="12"/>
        <color rgb="FF00B0F0"/>
        <rFont val="Calibri"/>
        <family val="2"/>
        <scheme val="minor"/>
      </rPr>
      <t xml:space="preserve"> Fv</t>
    </r>
    <r>
      <rPr>
        <b/>
        <sz val="12"/>
        <color theme="8" tint="-0.249977111117893"/>
        <rFont val="Calibri"/>
        <family val="2"/>
        <scheme val="minor"/>
      </rPr>
      <t xml:space="preserve"> </t>
    </r>
    <r>
      <rPr>
        <b/>
        <sz val="12"/>
        <color rgb="FF980CC4"/>
        <rFont val="Calibri"/>
        <family val="2"/>
        <scheme val="minor"/>
      </rPr>
      <t>for your format or a uniqu</t>
    </r>
    <r>
      <rPr>
        <b/>
        <sz val="12"/>
        <color theme="8" tint="-0.249977111117893"/>
        <rFont val="Calibri"/>
        <family val="2"/>
        <scheme val="minor"/>
      </rPr>
      <t xml:space="preserve">e </t>
    </r>
    <r>
      <rPr>
        <b/>
        <i/>
        <sz val="12"/>
        <color rgb="FF00B0F0"/>
        <rFont val="Calibri"/>
        <family val="2"/>
        <scheme val="minor"/>
      </rPr>
      <t>Fv</t>
    </r>
    <r>
      <rPr>
        <b/>
        <sz val="12"/>
        <color rgb="FF980CC4"/>
        <rFont val="Calibri"/>
        <family val="2"/>
        <scheme val="minor"/>
      </rPr>
      <t>, accordingly</t>
    </r>
    <r>
      <rPr>
        <b/>
        <sz val="12"/>
        <color theme="8" tint="-0.249977111117893"/>
        <rFont val="Calibri"/>
        <family val="2"/>
        <scheme val="minor"/>
      </rPr>
      <t>.</t>
    </r>
  </si>
  <si>
    <r>
      <t xml:space="preserve">      For 3D system evaluation/comparison  </t>
    </r>
    <r>
      <rPr>
        <b/>
        <sz val="12"/>
        <color rgb="FF980CC4"/>
        <rFont val="Calibri"/>
        <family val="2"/>
        <scheme val="minor"/>
      </rPr>
      <t>OR</t>
    </r>
    <r>
      <rPr>
        <b/>
        <sz val="12"/>
        <color theme="8" tint="-0.249977111117893"/>
        <rFont val="Calibri"/>
        <family val="2"/>
        <scheme val="minor"/>
      </rPr>
      <t xml:space="preserve">  to customize a DoFMaster disk by adding marks for the calculated </t>
    </r>
    <r>
      <rPr>
        <b/>
        <sz val="12"/>
        <color rgb="FF00B0F0"/>
        <rFont val="Calibri"/>
        <family val="2"/>
        <scheme val="minor"/>
      </rPr>
      <t>N</t>
    </r>
    <r>
      <rPr>
        <b/>
        <sz val="12"/>
        <color theme="8" tint="-0.249977111117893"/>
        <rFont val="Calibri"/>
        <family val="2"/>
        <scheme val="minor"/>
      </rPr>
      <t xml:space="preserve">, with which to find subject spaces that will satisfy </t>
    </r>
    <r>
      <rPr>
        <b/>
        <i/>
        <u/>
        <sz val="12"/>
        <color theme="8" tint="-0.249977111117893"/>
        <rFont val="Calibri"/>
        <family val="2"/>
        <scheme val="minor"/>
      </rPr>
      <t>your minimums</t>
    </r>
    <r>
      <rPr>
        <b/>
        <sz val="12"/>
        <color theme="8" tint="-0.249977111117893"/>
        <rFont val="Calibri"/>
        <family val="2"/>
        <scheme val="minor"/>
      </rPr>
      <t xml:space="preserve"> for </t>
    </r>
    <r>
      <rPr>
        <b/>
        <i/>
        <u/>
        <sz val="12"/>
        <color theme="8" tint="-0.249977111117893"/>
        <rFont val="Calibri"/>
        <family val="2"/>
        <scheme val="minor"/>
      </rPr>
      <t>both</t>
    </r>
    <r>
      <rPr>
        <b/>
        <sz val="12"/>
        <color theme="8" tint="-0.249977111117893"/>
        <rFont val="Calibri"/>
        <family val="2"/>
        <scheme val="minor"/>
      </rPr>
      <t xml:space="preserve"> the Final Image Resolution at 25cm </t>
    </r>
    <r>
      <rPr>
        <b/>
        <i/>
        <u/>
        <sz val="12"/>
        <color theme="8" tint="-0.249977111117893"/>
        <rFont val="Calibri"/>
        <family val="2"/>
        <scheme val="minor"/>
      </rPr>
      <t>and</t>
    </r>
    <r>
      <rPr>
        <b/>
        <sz val="12"/>
        <color theme="8" tint="-0.249977111117893"/>
        <rFont val="Calibri"/>
        <family val="2"/>
        <scheme val="minor"/>
      </rPr>
      <t xml:space="preserve"> % of MAOFD Desired.</t>
    </r>
  </si>
  <si>
    <r>
      <t xml:space="preserve">&lt;--- </t>
    </r>
    <r>
      <rPr>
        <b/>
        <sz val="10"/>
        <color theme="1"/>
        <rFont val="Calibri"/>
        <family val="2"/>
        <scheme val="minor"/>
      </rPr>
      <t>75mm</t>
    </r>
    <r>
      <rPr>
        <sz val="10"/>
        <color theme="1"/>
        <rFont val="Calibri"/>
        <family val="2"/>
        <scheme val="minor"/>
      </rPr>
      <t xml:space="preserve"> is typical for MF3D viewers, yielding the magnifcations mentioned above. </t>
    </r>
  </si>
  <si>
    <r>
      <t xml:space="preserve">The calculated </t>
    </r>
    <r>
      <rPr>
        <b/>
        <sz val="12"/>
        <color rgb="FF00B0F0"/>
        <rFont val="Calibri"/>
        <family val="2"/>
        <scheme val="minor"/>
      </rPr>
      <t>Key f-Number</t>
    </r>
    <r>
      <rPr>
        <b/>
        <sz val="11"/>
        <color rgb="FF0070C0"/>
        <rFont val="Calibri"/>
        <family val="2"/>
        <scheme val="minor"/>
      </rPr>
      <t xml:space="preserve">, literally communicates whether a 3D system can satisfy </t>
    </r>
    <r>
      <rPr>
        <b/>
        <i/>
        <u/>
        <sz val="11"/>
        <color rgb="FF0070C0"/>
        <rFont val="Calibri"/>
        <family val="2"/>
        <scheme val="minor"/>
      </rPr>
      <t xml:space="preserve">your </t>
    </r>
    <r>
      <rPr>
        <b/>
        <sz val="11"/>
        <color rgb="FF0070C0"/>
        <rFont val="Calibri"/>
        <family val="2"/>
        <scheme val="minor"/>
      </rPr>
      <t xml:space="preserve">minimum requirements for </t>
    </r>
    <r>
      <rPr>
        <b/>
        <i/>
        <u/>
        <sz val="11"/>
        <color rgb="FF0070C0"/>
        <rFont val="Calibri"/>
        <family val="2"/>
        <scheme val="minor"/>
      </rPr>
      <t>both</t>
    </r>
    <r>
      <rPr>
        <b/>
        <sz val="11"/>
        <color rgb="FF0070C0"/>
        <rFont val="Calibri"/>
        <family val="2"/>
        <scheme val="minor"/>
      </rPr>
      <t xml:space="preserve"> % of MAOFD and final image resolution, for the given fixed-base camera and viewer specifications.
</t>
    </r>
    <r>
      <rPr>
        <b/>
        <sz val="11"/>
        <color rgb="FFFF0000"/>
        <rFont val="Calibri"/>
        <family val="2"/>
        <scheme val="minor"/>
      </rPr>
      <t xml:space="preserve">If you </t>
    </r>
    <r>
      <rPr>
        <b/>
        <i/>
        <u/>
        <sz val="11"/>
        <color rgb="FFFF0000"/>
        <rFont val="Calibri"/>
        <family val="2"/>
        <scheme val="minor"/>
      </rPr>
      <t>cannot</t>
    </r>
    <r>
      <rPr>
        <b/>
        <sz val="11"/>
        <color rgb="FFFF0000"/>
        <rFont val="Calibri"/>
        <family val="2"/>
        <scheme val="minor"/>
      </rPr>
      <t xml:space="preserve"> shoot</t>
    </r>
    <r>
      <rPr>
        <b/>
        <sz val="11"/>
        <color rgb="FF0070C0"/>
        <rFont val="Calibri"/>
        <family val="2"/>
        <scheme val="minor"/>
      </rPr>
      <t xml:space="preserve"> at the calculated </t>
    </r>
    <r>
      <rPr>
        <b/>
        <u/>
        <sz val="12"/>
        <color rgb="FF00B0F0"/>
        <rFont val="Calibri"/>
        <family val="2"/>
        <scheme val="minor"/>
      </rPr>
      <t>Eq. 2</t>
    </r>
    <r>
      <rPr>
        <b/>
        <sz val="12"/>
        <color rgb="FF00B0F0"/>
        <rFont val="Calibri"/>
        <family val="2"/>
        <scheme val="minor"/>
      </rPr>
      <t xml:space="preserve"> Key f-Number</t>
    </r>
    <r>
      <rPr>
        <b/>
        <sz val="11"/>
        <color rgb="FF0070C0"/>
        <rFont val="Calibri"/>
        <family val="2"/>
        <scheme val="minor"/>
      </rPr>
      <t xml:space="preserve">, the system as a whole (using either a fixed-base stereo camera and viewer or a minimized-base twin rig and viewer) does not meet your personal requirements. 
</t>
    </r>
    <r>
      <rPr>
        <b/>
        <sz val="11"/>
        <color rgb="FF00B050"/>
        <rFont val="Calibri"/>
        <family val="2"/>
        <scheme val="minor"/>
      </rPr>
      <t xml:space="preserve">If you </t>
    </r>
    <r>
      <rPr>
        <b/>
        <i/>
        <u/>
        <sz val="11"/>
        <color rgb="FF00B050"/>
        <rFont val="Calibri"/>
        <family val="2"/>
        <scheme val="minor"/>
      </rPr>
      <t>can</t>
    </r>
    <r>
      <rPr>
        <b/>
        <sz val="11"/>
        <color rgb="FF00B050"/>
        <rFont val="Calibri"/>
        <family val="2"/>
        <scheme val="minor"/>
      </rPr>
      <t xml:space="preserve"> and </t>
    </r>
    <r>
      <rPr>
        <b/>
        <i/>
        <u/>
        <sz val="11"/>
        <color rgb="FF00B050"/>
        <rFont val="Calibri"/>
        <family val="2"/>
        <scheme val="minor"/>
      </rPr>
      <t>always do</t>
    </r>
    <r>
      <rPr>
        <b/>
        <sz val="11"/>
        <color rgb="FF00B050"/>
        <rFont val="Calibri"/>
        <family val="2"/>
        <scheme val="minor"/>
      </rPr>
      <t xml:space="preserve"> shoot </t>
    </r>
    <r>
      <rPr>
        <b/>
        <sz val="11"/>
        <color theme="8" tint="-0.249977111117893"/>
        <rFont val="Calibri"/>
        <family val="2"/>
        <scheme val="minor"/>
      </rPr>
      <t xml:space="preserve">at the </t>
    </r>
    <r>
      <rPr>
        <b/>
        <sz val="11"/>
        <color rgb="FF0070C0"/>
        <rFont val="Calibri"/>
        <family val="2"/>
        <scheme val="minor"/>
      </rPr>
      <t xml:space="preserve">calculated </t>
    </r>
    <r>
      <rPr>
        <b/>
        <u/>
        <sz val="12"/>
        <color rgb="FF00B0F0"/>
        <rFont val="Calibri"/>
        <family val="2"/>
        <scheme val="minor"/>
      </rPr>
      <t>Eq. 2</t>
    </r>
    <r>
      <rPr>
        <b/>
        <sz val="12"/>
        <color rgb="FF00B0F0"/>
        <rFont val="Calibri"/>
        <family val="2"/>
        <scheme val="minor"/>
      </rPr>
      <t xml:space="preserve"> Key f-Number</t>
    </r>
    <r>
      <rPr>
        <b/>
        <sz val="11"/>
        <color rgb="FF0070C0"/>
        <rFont val="Calibri"/>
        <family val="2"/>
        <scheme val="minor"/>
      </rPr>
      <t xml:space="preserve"> (or at an available, larger f-Number), you will </t>
    </r>
    <r>
      <rPr>
        <b/>
        <i/>
        <u/>
        <sz val="11"/>
        <color rgb="FF0070C0"/>
        <rFont val="Calibri"/>
        <family val="2"/>
        <scheme val="minor"/>
      </rPr>
      <t>always</t>
    </r>
    <r>
      <rPr>
        <b/>
        <sz val="11"/>
        <color rgb="FF0070C0"/>
        <rFont val="Calibri"/>
        <family val="2"/>
        <scheme val="minor"/>
      </rPr>
      <t xml:space="preserve"> produce views that satisfy </t>
    </r>
    <r>
      <rPr>
        <b/>
        <i/>
        <u/>
        <sz val="11"/>
        <color rgb="FF0070C0"/>
        <rFont val="Calibri"/>
        <family val="2"/>
        <scheme val="minor"/>
      </rPr>
      <t>your</t>
    </r>
    <r>
      <rPr>
        <b/>
        <sz val="11"/>
        <color rgb="FF0070C0"/>
        <rFont val="Calibri"/>
        <family val="2"/>
        <scheme val="minor"/>
      </rPr>
      <t xml:space="preserve"> requirements for </t>
    </r>
    <r>
      <rPr>
        <b/>
        <i/>
        <u/>
        <sz val="11"/>
        <color rgb="FF0070C0"/>
        <rFont val="Calibri"/>
        <family val="2"/>
        <scheme val="minor"/>
      </rPr>
      <t>both</t>
    </r>
    <r>
      <rPr>
        <b/>
        <sz val="11"/>
        <color rgb="FF0070C0"/>
        <rFont val="Calibri"/>
        <family val="2"/>
        <scheme val="minor"/>
      </rPr>
      <t xml:space="preserve"> % of MAOFD and final image resolution.</t>
    </r>
  </si>
  <si>
    <r>
      <t xml:space="preserve"> NOTE: A maximum available f-Number of f/22 (f/22.6) is not "hard coded" into the calculations. You can specify f/32 with no concern for diffraction for Medium Format (or f/16 for 35mm format), because I lessen the </t>
    </r>
    <r>
      <rPr>
        <b/>
        <i/>
        <u/>
        <sz val="12"/>
        <color rgb="FF980CC4"/>
        <rFont val="Calibri"/>
        <family val="2"/>
        <scheme val="minor"/>
      </rPr>
      <t>combined</t>
    </r>
    <r>
      <rPr>
        <b/>
        <sz val="12"/>
        <color rgb="FF980CC4"/>
        <rFont val="Calibri"/>
        <family val="2"/>
        <scheme val="minor"/>
      </rPr>
      <t xml:space="preserve"> effects of diffraction and defocus</t>
    </r>
  </si>
  <si>
    <r>
      <t xml:space="preserve"> with my 1.414x "cheat" that forces all users to stop down one additional stop beyond what's needed to control defocus, alone (for sufficient DoF, alone).  So, even if you calculate a Key f-Number of f/32, marking it on a </t>
    </r>
    <r>
      <rPr>
        <b/>
        <i/>
        <sz val="12"/>
        <color rgb="FF980CC4"/>
        <rFont val="Calibri"/>
        <family val="2"/>
        <scheme val="minor"/>
      </rPr>
      <t>DoFMaster</t>
    </r>
    <r>
      <rPr>
        <b/>
        <sz val="12"/>
        <color rgb="FF980CC4"/>
        <rFont val="Calibri"/>
        <family val="2"/>
        <scheme val="minor"/>
      </rPr>
      <t xml:space="preserve"> disk, you will be shooting</t>
    </r>
  </si>
  <si>
    <r>
      <rPr>
        <b/>
        <sz val="16"/>
        <color theme="8" tint="-0.249977111117893"/>
        <rFont val="Calibri"/>
        <family val="2"/>
        <scheme val="minor"/>
      </rPr>
      <t xml:space="preserve">  Interpreting the Calculated </t>
    </r>
    <r>
      <rPr>
        <b/>
        <i/>
        <sz val="16"/>
        <color theme="8" tint="-0.249977111117893"/>
        <rFont val="Calibri"/>
        <family val="2"/>
        <scheme val="minor"/>
      </rPr>
      <t xml:space="preserve">Key f-Numbers    </t>
    </r>
    <r>
      <rPr>
        <b/>
        <i/>
        <sz val="14"/>
        <color theme="8" tint="-0.249977111117893"/>
        <rFont val="Calibri"/>
        <family val="2"/>
        <scheme val="minor"/>
      </rPr>
      <t xml:space="preserve">       </t>
    </r>
    <r>
      <rPr>
        <b/>
        <i/>
        <sz val="12"/>
        <color theme="8" tint="-0.249977111117893"/>
        <rFont val="Calibri"/>
        <family val="2"/>
        <scheme val="minor"/>
      </rPr>
      <t xml:space="preserve">  </t>
    </r>
    <r>
      <rPr>
        <b/>
        <i/>
        <sz val="14"/>
        <color rgb="FF980CC4"/>
        <rFont val="Calibri"/>
        <family val="2"/>
        <scheme val="minor"/>
      </rPr>
      <t>This is the only "mandatory" reading, for those not interested in reading all the other tomes in this Workbook.</t>
    </r>
  </si>
  <si>
    <r>
      <t xml:space="preserve">   More on how the </t>
    </r>
    <r>
      <rPr>
        <b/>
        <i/>
        <sz val="14"/>
        <color rgb="FF00B0F0"/>
        <rFont val="Calibri"/>
        <family val="2"/>
        <scheme val="minor"/>
      </rPr>
      <t>Key f-Number</t>
    </r>
    <r>
      <rPr>
        <b/>
        <sz val="14"/>
        <color theme="8" tint="-0.249977111117893"/>
        <rFont val="Calibri"/>
        <family val="2"/>
        <scheme val="minor"/>
      </rPr>
      <t xml:space="preserve"> can be used to evaluate fixed-base 3D systems     </t>
    </r>
    <r>
      <rPr>
        <b/>
        <sz val="14"/>
        <color rgb="FF980CC4"/>
        <rFont val="Calibri"/>
        <family val="2"/>
        <scheme val="minor"/>
      </rPr>
      <t>(and why the excellent resolution of the TL-120's 80mm lenses can only be accessed when shooting shallow subject spaces!)</t>
    </r>
  </si>
  <si>
    <r>
      <t xml:space="preserve">   With that background, here is Knut Andersson's innovative and unprecedented rearrangement of the Di Marzio-Davis Equation, solving for</t>
    </r>
    <r>
      <rPr>
        <b/>
        <sz val="14"/>
        <rFont val="Calibri"/>
        <family val="2"/>
        <scheme val="minor"/>
      </rPr>
      <t xml:space="preserve"> </t>
    </r>
    <r>
      <rPr>
        <b/>
        <i/>
        <sz val="14"/>
        <color rgb="FF00B0F0"/>
        <rFont val="Calibri"/>
        <family val="2"/>
        <scheme val="minor"/>
      </rPr>
      <t>N</t>
    </r>
    <r>
      <rPr>
        <b/>
        <sz val="14"/>
        <color theme="8" tint="-0.249977111117893"/>
        <rFont val="Calibri"/>
        <family val="2"/>
        <scheme val="minor"/>
      </rPr>
      <t xml:space="preserve"> to calculate his very useful and revealing </t>
    </r>
    <r>
      <rPr>
        <b/>
        <i/>
        <sz val="14"/>
        <color rgb="FF00B0F0"/>
        <rFont val="Calibri"/>
        <family val="2"/>
        <scheme val="minor"/>
      </rPr>
      <t>Key f-Number</t>
    </r>
    <r>
      <rPr>
        <b/>
        <i/>
        <sz val="14"/>
        <color theme="4" tint="-0.249977111117893"/>
        <rFont val="Calibri"/>
        <family val="2"/>
        <scheme val="minor"/>
      </rPr>
      <t>:</t>
    </r>
    <r>
      <rPr>
        <b/>
        <sz val="14"/>
        <color theme="8" tint="-0.249977111117893"/>
        <rFont val="Calibri"/>
        <family val="2"/>
        <scheme val="minor"/>
      </rPr>
      <t xml:space="preserve"> </t>
    </r>
  </si>
  <si>
    <t xml:space="preserve">  Somewhat repeating myself, both for emphasis and in the hope that this will "stick" with the reader…</t>
  </si>
  <si>
    <r>
      <t xml:space="preserve"> subject spaces where the value I calculate for </t>
    </r>
    <r>
      <rPr>
        <b/>
        <i/>
        <sz val="12"/>
        <color rgb="FF00B0F0"/>
        <rFont val="Calibri"/>
        <family val="2"/>
        <scheme val="minor"/>
      </rPr>
      <t>Ca</t>
    </r>
    <r>
      <rPr>
        <b/>
        <sz val="12"/>
        <color rgb="FF980CC4"/>
        <rFont val="Calibri"/>
        <family val="2"/>
        <scheme val="minor"/>
      </rPr>
      <t xml:space="preserve"> will inhibit visible degredation due to diffraction, to satisfy </t>
    </r>
    <r>
      <rPr>
        <b/>
        <i/>
        <u/>
        <sz val="12"/>
        <color rgb="FF980CC4"/>
        <rFont val="Calibri"/>
        <family val="2"/>
        <scheme val="minor"/>
      </rPr>
      <t>your</t>
    </r>
    <r>
      <rPr>
        <b/>
        <sz val="12"/>
        <color rgb="FF980CC4"/>
        <rFont val="Calibri"/>
        <family val="2"/>
        <scheme val="minor"/>
      </rPr>
      <t xml:space="preserve"> Desired Minimum Final Image Resolution.   See the text box below, titled:  </t>
    </r>
    <r>
      <rPr>
        <b/>
        <i/>
        <sz val="12"/>
        <color rgb="FF980CC4"/>
        <rFont val="Calibri"/>
        <family val="2"/>
        <scheme val="minor"/>
      </rPr>
      <t>"Calculating Your Maximum Permissible CoC Diameter"</t>
    </r>
    <r>
      <rPr>
        <b/>
        <sz val="12"/>
        <color rgb="FF980CC4"/>
        <rFont val="Calibri"/>
        <family val="2"/>
        <scheme val="minor"/>
      </rPr>
      <t>.</t>
    </r>
    <r>
      <rPr>
        <b/>
        <i/>
        <sz val="12"/>
        <color rgb="FF980CC4"/>
        <rFont val="Calibri"/>
        <family val="2"/>
        <scheme val="minor"/>
      </rPr>
      <t xml:space="preserve"> </t>
    </r>
  </si>
  <si>
    <r>
      <t xml:space="preserve">discontinued </t>
    </r>
    <r>
      <rPr>
        <b/>
        <sz val="12"/>
        <color rgb="FF00B050"/>
        <rFont val="Calibri"/>
        <family val="2"/>
        <scheme val="minor"/>
      </rPr>
      <t>SaturnSlide</t>
    </r>
    <r>
      <rPr>
        <b/>
        <sz val="12"/>
        <color theme="8" tint="-0.249977111117893"/>
        <rFont val="Calibri"/>
        <family val="2"/>
        <scheme val="minor"/>
      </rPr>
      <t xml:space="preserve"> viewer, the </t>
    </r>
    <r>
      <rPr>
        <b/>
        <sz val="12"/>
        <color rgb="FF00B050"/>
        <rFont val="Calibri"/>
        <family val="2"/>
        <scheme val="minor"/>
      </rPr>
      <t>Heydascope</t>
    </r>
    <r>
      <rPr>
        <b/>
        <sz val="12"/>
        <color theme="8" tint="-0.249977111117893"/>
        <rFont val="Calibri"/>
        <family val="2"/>
        <scheme val="minor"/>
      </rPr>
      <t xml:space="preserve"> and the not-for-sale </t>
    </r>
    <r>
      <rPr>
        <b/>
        <sz val="12"/>
        <color rgb="FF00B050"/>
        <rFont val="Calibri"/>
        <family val="2"/>
        <scheme val="minor"/>
      </rPr>
      <t>Knut Andersson viewers</t>
    </r>
    <r>
      <rPr>
        <b/>
        <sz val="12"/>
        <color theme="8" tint="-0.249977111117893"/>
        <rFont val="Calibri"/>
        <family val="2"/>
        <scheme val="minor"/>
      </rPr>
      <t xml:space="preserve"> all </t>
    </r>
    <r>
      <rPr>
        <b/>
        <sz val="12"/>
        <color rgb="FF00B050"/>
        <rFont val="Calibri"/>
        <family val="2"/>
        <scheme val="minor"/>
      </rPr>
      <t>PASS</t>
    </r>
    <r>
      <rPr>
        <b/>
        <sz val="12"/>
        <color theme="8" tint="-0.249977111117893"/>
        <rFont val="Calibri"/>
        <family val="2"/>
        <scheme val="minor"/>
      </rPr>
      <t xml:space="preserve"> this test.  The current </t>
    </r>
    <r>
      <rPr>
        <b/>
        <sz val="12"/>
        <color rgb="FFFF0000"/>
        <rFont val="Calibri"/>
        <family val="2"/>
        <scheme val="minor"/>
      </rPr>
      <t xml:space="preserve">Matěj Boháč  MF viewer </t>
    </r>
    <r>
      <rPr>
        <b/>
        <i/>
        <sz val="12"/>
        <color theme="8" tint="-0.249977111117893"/>
        <rFont val="Calibri"/>
        <family val="2"/>
        <scheme val="minor"/>
      </rPr>
      <t>(forcing divergence of the eyes),</t>
    </r>
    <r>
      <rPr>
        <b/>
        <sz val="12"/>
        <color theme="8" tint="-0.249977111117893"/>
        <rFont val="Calibri"/>
        <family val="2"/>
        <scheme val="minor"/>
      </rPr>
      <t xml:space="preserve"> the current </t>
    </r>
    <r>
      <rPr>
        <b/>
        <sz val="12"/>
        <color rgb="FFFF0000"/>
        <rFont val="Calibri"/>
        <family val="2"/>
        <scheme val="minor"/>
      </rPr>
      <t>Mercury Works</t>
    </r>
    <r>
      <rPr>
        <b/>
        <sz val="12"/>
        <color theme="8" tint="-0.249977111117893"/>
        <rFont val="Calibri"/>
        <family val="2"/>
        <scheme val="minor"/>
      </rPr>
      <t xml:space="preserve"> </t>
    </r>
    <r>
      <rPr>
        <b/>
        <sz val="12"/>
        <color rgb="FFFF0000"/>
        <rFont val="Calibri"/>
        <family val="2"/>
        <scheme val="minor"/>
      </rPr>
      <t>MF viewers</t>
    </r>
    <r>
      <rPr>
        <b/>
        <sz val="12"/>
        <color theme="8" tint="-0.249977111117893"/>
        <rFont val="Calibri"/>
        <family val="2"/>
        <scheme val="minor"/>
      </rPr>
      <t xml:space="preserve"> </t>
    </r>
    <r>
      <rPr>
        <b/>
        <i/>
        <sz val="12"/>
        <color theme="8" tint="-0.249977111117893"/>
        <rFont val="Calibri"/>
        <family val="2"/>
        <scheme val="minor"/>
      </rPr>
      <t>(fixed focus),</t>
    </r>
    <r>
      <rPr>
        <b/>
        <sz val="12"/>
        <color theme="8" tint="-0.249977111117893"/>
        <rFont val="Calibri"/>
        <family val="2"/>
        <scheme val="minor"/>
      </rPr>
      <t xml:space="preserve"> as well as the following </t>
    </r>
  </si>
  <si>
    <r>
      <t xml:space="preserve">discontinued viewers: </t>
    </r>
    <r>
      <rPr>
        <b/>
        <sz val="12"/>
        <color rgb="FFFF0000"/>
        <rFont val="Calibri"/>
        <family val="2"/>
        <scheme val="minor"/>
      </rPr>
      <t>King Inn</t>
    </r>
    <r>
      <rPr>
        <b/>
        <sz val="12"/>
        <color theme="8" tint="-0.249977111117893"/>
        <rFont val="Calibri"/>
        <family val="2"/>
        <scheme val="minor"/>
      </rPr>
      <t xml:space="preserve">, </t>
    </r>
    <r>
      <rPr>
        <b/>
        <sz val="12"/>
        <color rgb="FFFF0000"/>
        <rFont val="Calibri"/>
        <family val="2"/>
        <scheme val="minor"/>
      </rPr>
      <t>Regal</t>
    </r>
    <r>
      <rPr>
        <b/>
        <sz val="12"/>
        <color theme="8" tint="-0.249977111117893"/>
        <rFont val="Calibri"/>
        <family val="2"/>
        <scheme val="minor"/>
      </rPr>
      <t xml:space="preserve">, </t>
    </r>
    <r>
      <rPr>
        <b/>
        <sz val="12"/>
        <color rgb="FFFF0000"/>
        <rFont val="Calibri"/>
        <family val="2"/>
        <scheme val="minor"/>
      </rPr>
      <t>3DWorld STL</t>
    </r>
    <r>
      <rPr>
        <b/>
        <sz val="12"/>
        <color theme="8" tint="-0.249977111117893"/>
        <rFont val="Calibri"/>
        <family val="2"/>
        <scheme val="minor"/>
      </rPr>
      <t xml:space="preserve"> and </t>
    </r>
    <r>
      <rPr>
        <b/>
        <sz val="12"/>
        <color rgb="FFFF0000"/>
        <rFont val="Calibri"/>
        <family val="2"/>
        <scheme val="minor"/>
      </rPr>
      <t>3DWorld illuminated</t>
    </r>
    <r>
      <rPr>
        <b/>
        <sz val="12"/>
        <color theme="8" tint="-0.249977111117893"/>
        <rFont val="Calibri"/>
        <family val="2"/>
        <scheme val="minor"/>
      </rPr>
      <t xml:space="preserve"> (with adjustable lens separation), all </t>
    </r>
    <r>
      <rPr>
        <b/>
        <sz val="12"/>
        <color rgb="FFFF0000"/>
        <rFont val="Calibri"/>
        <family val="2"/>
        <scheme val="minor"/>
      </rPr>
      <t>FAIL</t>
    </r>
    <r>
      <rPr>
        <b/>
        <sz val="12"/>
        <color theme="8" tint="-0.249977111117893"/>
        <rFont val="Calibri"/>
        <family val="2"/>
        <scheme val="minor"/>
      </rPr>
      <t xml:space="preserve">. All of the viewers I've listed that </t>
    </r>
    <r>
      <rPr>
        <b/>
        <sz val="12"/>
        <color rgb="FF00B050"/>
        <rFont val="Calibri"/>
        <family val="2"/>
        <scheme val="minor"/>
      </rPr>
      <t>PASS</t>
    </r>
    <r>
      <rPr>
        <b/>
        <sz val="12"/>
        <color theme="8" tint="-0.249977111117893"/>
        <rFont val="Calibri"/>
        <family val="2"/>
        <scheme val="minor"/>
      </rPr>
      <t xml:space="preserve">, have one or more </t>
    </r>
    <r>
      <rPr>
        <b/>
        <sz val="12"/>
        <color theme="5"/>
        <rFont val="Calibri"/>
        <family val="2"/>
        <scheme val="minor"/>
      </rPr>
      <t>weaknesses</t>
    </r>
    <r>
      <rPr>
        <b/>
        <sz val="12"/>
        <color theme="8" tint="-0.249977111117893"/>
        <rFont val="Calibri"/>
        <family val="2"/>
        <scheme val="minor"/>
      </rPr>
      <t xml:space="preserve">, but </t>
    </r>
    <r>
      <rPr>
        <b/>
        <sz val="12"/>
        <color rgb="FF00B050"/>
        <rFont val="Calibri"/>
        <family val="2"/>
        <scheme val="minor"/>
      </rPr>
      <t>Knut Andersson's viewers</t>
    </r>
    <r>
      <rPr>
        <b/>
        <sz val="12"/>
        <color theme="8" tint="-0.249977111117893"/>
        <rFont val="Calibri"/>
        <family val="2"/>
        <scheme val="minor"/>
      </rPr>
      <t xml:space="preserve"> come closer to perfection than any </t>
    </r>
  </si>
  <si>
    <r>
      <t xml:space="preserve">other viewer I have used - with a craftsmanship that far exceeds that of Don Lopp's functionally spectacular </t>
    </r>
    <r>
      <rPr>
        <b/>
        <i/>
        <sz val="12"/>
        <color theme="8" tint="-0.249977111117893"/>
        <rFont val="Calibri"/>
        <family val="2"/>
        <scheme val="minor"/>
      </rPr>
      <t>"Crust-O-Matic"</t>
    </r>
    <r>
      <rPr>
        <b/>
        <sz val="12"/>
        <color theme="8" tint="-0.249977111117893"/>
        <rFont val="Calibri"/>
        <family val="2"/>
        <scheme val="minor"/>
      </rPr>
      <t xml:space="preserve"> viewer.  Please understand that the distinction between viewers that </t>
    </r>
    <r>
      <rPr>
        <b/>
        <sz val="12"/>
        <color rgb="FFFF0000"/>
        <rFont val="Calibri"/>
        <family val="2"/>
        <scheme val="minor"/>
      </rPr>
      <t>FAIL</t>
    </r>
    <r>
      <rPr>
        <b/>
        <sz val="12"/>
        <color theme="8" tint="-0.249977111117893"/>
        <rFont val="Calibri"/>
        <family val="2"/>
        <scheme val="minor"/>
      </rPr>
      <t xml:space="preserve"> and those that </t>
    </r>
    <r>
      <rPr>
        <b/>
        <sz val="12"/>
        <color rgb="FF00B050"/>
        <rFont val="Calibri"/>
        <family val="2"/>
        <scheme val="minor"/>
      </rPr>
      <t>PASS</t>
    </r>
    <r>
      <rPr>
        <b/>
        <sz val="12"/>
        <color theme="8" tint="-0.249977111117893"/>
        <rFont val="Calibri"/>
        <family val="2"/>
        <scheme val="minor"/>
      </rPr>
      <t xml:space="preserve">, with or without indicated </t>
    </r>
    <r>
      <rPr>
        <b/>
        <sz val="12"/>
        <color theme="5"/>
        <rFont val="Calibri"/>
        <family val="2"/>
        <scheme val="minor"/>
      </rPr>
      <t>warnings</t>
    </r>
    <r>
      <rPr>
        <b/>
        <sz val="12"/>
        <color theme="8" tint="-0.249977111117893"/>
        <rFont val="Calibri"/>
        <family val="2"/>
        <scheme val="minor"/>
      </rPr>
      <t xml:space="preserve"> or </t>
    </r>
    <r>
      <rPr>
        <b/>
        <sz val="12"/>
        <color theme="5"/>
        <rFont val="Calibri"/>
        <family val="2"/>
        <scheme val="minor"/>
      </rPr>
      <t/>
    </r>
  </si>
  <si>
    <r>
      <t xml:space="preserve">modifications), please see the "Definitions" section, below, on this "Main" worksheet, as well as the worksheet titled, </t>
    </r>
    <r>
      <rPr>
        <b/>
        <i/>
        <sz val="12"/>
        <color theme="8" tint="-0.249977111117893"/>
        <rFont val="Calibri"/>
        <family val="2"/>
        <scheme val="minor"/>
      </rPr>
      <t>"Immersion."</t>
    </r>
  </si>
  <si>
    <r>
      <rPr>
        <b/>
        <sz val="12"/>
        <color theme="5"/>
        <rFont val="Calibri"/>
        <family val="2"/>
        <scheme val="minor"/>
      </rPr>
      <t>weaknesses</t>
    </r>
    <r>
      <rPr>
        <b/>
        <sz val="12"/>
        <color theme="8" tint="-0.249977111117893"/>
        <rFont val="Calibri"/>
        <family val="2"/>
        <scheme val="minor"/>
      </rPr>
      <t xml:space="preserve">, is a matter of identifying viewers that are functionally </t>
    </r>
    <r>
      <rPr>
        <b/>
        <sz val="12"/>
        <color rgb="FF00B050"/>
        <rFont val="Calibri"/>
        <family val="2"/>
        <scheme val="minor"/>
      </rPr>
      <t>acceptable</t>
    </r>
    <r>
      <rPr>
        <b/>
        <sz val="12"/>
        <color theme="8" tint="-0.249977111117893"/>
        <rFont val="Calibri"/>
        <family val="2"/>
        <scheme val="minor"/>
      </rPr>
      <t xml:space="preserve">, in terms of only the geometry of stereopsis, vs. those that are dysfunctional. Lastly, if you are interested in additional guidance on viewer design (or post-purchase viewer </t>
    </r>
  </si>
  <si>
    <t>Mercury Works Mercury 12 Examples</t>
  </si>
  <si>
    <r>
      <t>for which calculation of</t>
    </r>
    <r>
      <rPr>
        <b/>
        <sz val="16"/>
        <color rgb="FF0070C0"/>
        <rFont val="Calibri"/>
        <family val="2"/>
        <scheme val="minor"/>
      </rPr>
      <t xml:space="preserve"> </t>
    </r>
    <r>
      <rPr>
        <b/>
        <sz val="16"/>
        <color rgb="FF00B0F0"/>
        <rFont val="Calibri"/>
        <family val="2"/>
        <scheme val="minor"/>
      </rPr>
      <t>Andersson's Key f-Number</t>
    </r>
    <r>
      <rPr>
        <b/>
        <sz val="16"/>
        <color theme="1"/>
        <rFont val="Calibri"/>
        <family val="2"/>
        <scheme val="minor"/>
      </rPr>
      <t xml:space="preserve"> reveals the Mercury 12 design limitation that forces a choice of either low final image resolution or "flat" stereo views or both:</t>
    </r>
  </si>
  <si>
    <r>
      <t xml:space="preserve">Example 1:
(Do Not Modify)
Mercury 12 with </t>
    </r>
    <r>
      <rPr>
        <b/>
        <sz val="11"/>
        <color rgb="FFFF0000"/>
        <rFont val="Calibri"/>
        <family val="2"/>
        <scheme val="minor"/>
      </rPr>
      <t>80mm</t>
    </r>
    <r>
      <rPr>
        <b/>
        <sz val="11"/>
        <color theme="0"/>
        <rFont val="Calibri"/>
        <family val="2"/>
        <scheme val="minor"/>
      </rPr>
      <t xml:space="preserve"> lenses and a </t>
    </r>
    <r>
      <rPr>
        <b/>
        <sz val="11"/>
        <color rgb="FFFF0000"/>
        <rFont val="Calibri"/>
        <family val="2"/>
        <scheme val="minor"/>
      </rPr>
      <t>62.5mm</t>
    </r>
    <r>
      <rPr>
        <b/>
        <sz val="11"/>
        <color theme="0"/>
        <rFont val="Calibri"/>
        <family val="2"/>
        <scheme val="minor"/>
      </rPr>
      <t xml:space="preserve"> Base
</t>
    </r>
    <r>
      <rPr>
        <b/>
        <sz val="11"/>
        <color rgb="FFFFFF00"/>
        <rFont val="Calibri"/>
        <family val="2"/>
        <scheme val="minor"/>
      </rPr>
      <t>Desiring OFDs at 70% of MAOFD (not 100%)</t>
    </r>
    <r>
      <rPr>
        <b/>
        <sz val="11"/>
        <color rgb="FFFFC000"/>
        <rFont val="Calibri"/>
        <family val="2"/>
        <scheme val="minor"/>
      </rPr>
      <t xml:space="preserve">, and allowing a very weak </t>
    </r>
    <r>
      <rPr>
        <b/>
        <sz val="11"/>
        <color rgb="FFFFFF00"/>
        <rFont val="Calibri"/>
        <family val="2"/>
        <scheme val="minor"/>
      </rPr>
      <t>3.25 lp/mm</t>
    </r>
    <r>
      <rPr>
        <b/>
        <sz val="11"/>
        <color theme="0"/>
        <rFont val="Calibri"/>
        <family val="2"/>
        <scheme val="minor"/>
      </rPr>
      <t xml:space="preserve"> </t>
    </r>
    <r>
      <rPr>
        <b/>
        <sz val="11"/>
        <color rgb="FFFFFF00"/>
        <rFont val="Calibri"/>
        <family val="2"/>
        <scheme val="minor"/>
      </rPr>
      <t>Final Image Resolution</t>
    </r>
    <r>
      <rPr>
        <b/>
        <sz val="11"/>
        <color rgb="FFFFC000"/>
        <rFont val="Calibri"/>
        <family val="2"/>
        <scheme val="minor"/>
      </rPr>
      <t xml:space="preserve">, which for a 75mm viewer lens at 4.39x magnification, can be had with a rather large (for Medium Format) </t>
    </r>
    <r>
      <rPr>
        <b/>
        <sz val="11"/>
        <color rgb="FFFFFF00"/>
        <rFont val="Calibri"/>
        <family val="2"/>
        <scheme val="minor"/>
      </rPr>
      <t>0.050mm</t>
    </r>
    <r>
      <rPr>
        <b/>
        <sz val="11"/>
        <color theme="0"/>
        <rFont val="Calibri"/>
        <family val="2"/>
        <scheme val="minor"/>
      </rPr>
      <t xml:space="preserve"> </t>
    </r>
    <r>
      <rPr>
        <b/>
        <sz val="11"/>
        <color rgb="FFFFFF00"/>
        <rFont val="Calibri"/>
        <family val="2"/>
        <scheme val="minor"/>
      </rPr>
      <t>Maximum Permissible CoC</t>
    </r>
    <r>
      <rPr>
        <b/>
        <sz val="11"/>
        <color theme="0"/>
        <rFont val="Calibri"/>
        <family val="2"/>
        <scheme val="minor"/>
      </rPr>
      <t xml:space="preserve"> </t>
    </r>
    <r>
      <rPr>
        <b/>
        <sz val="11"/>
        <color rgb="FFFFC000"/>
        <rFont val="Calibri"/>
        <family val="2"/>
        <scheme val="minor"/>
      </rPr>
      <t>for use in DoF calculations...</t>
    </r>
    <r>
      <rPr>
        <b/>
        <sz val="11"/>
        <color theme="0"/>
        <rFont val="Calibri"/>
        <family val="2"/>
        <scheme val="minor"/>
      </rPr>
      <t xml:space="preserve">
</t>
    </r>
    <r>
      <rPr>
        <b/>
        <sz val="11"/>
        <color rgb="FF00B050"/>
        <rFont val="Calibri"/>
        <family val="2"/>
        <scheme val="minor"/>
      </rPr>
      <t>PASSES</t>
    </r>
    <r>
      <rPr>
        <b/>
        <sz val="11"/>
        <color rgb="FFFF0000"/>
        <rFont val="Calibri"/>
        <family val="2"/>
        <scheme val="minor"/>
      </rPr>
      <t xml:space="preserve"> </t>
    </r>
    <r>
      <rPr>
        <b/>
        <sz val="11"/>
        <color theme="0"/>
        <rFont val="Calibri"/>
        <family val="2"/>
        <scheme val="minor"/>
      </rPr>
      <t>with the Eq. 2 
Key f-Number coming in just under f/22.6,</t>
    </r>
    <r>
      <rPr>
        <b/>
        <sz val="11"/>
        <color rgb="FFFF0000"/>
        <rFont val="Calibri"/>
        <family val="2"/>
        <scheme val="minor"/>
      </rPr>
      <t xml:space="preserve"> </t>
    </r>
    <r>
      <rPr>
        <b/>
        <sz val="11"/>
        <color theme="0"/>
        <rFont val="Calibri"/>
        <family val="2"/>
        <scheme val="minor"/>
      </rPr>
      <t xml:space="preserve">but securing </t>
    </r>
    <r>
      <rPr>
        <b/>
        <sz val="11"/>
        <color rgb="FFFF0000"/>
        <rFont val="Calibri"/>
        <family val="2"/>
        <scheme val="minor"/>
      </rPr>
      <t>less than HALF</t>
    </r>
    <r>
      <rPr>
        <b/>
        <sz val="11"/>
        <color theme="0"/>
        <rFont val="Calibri"/>
        <family val="2"/>
        <scheme val="minor"/>
      </rPr>
      <t xml:space="preserve"> the final image resolution that healthy or corrected human vision can appreciate!</t>
    </r>
  </si>
  <si>
    <r>
      <t>Example 2:
(Do Not Modify)
Mercury 12 with</t>
    </r>
    <r>
      <rPr>
        <b/>
        <sz val="11"/>
        <color rgb="FFFF0000"/>
        <rFont val="Calibri"/>
        <family val="2"/>
        <scheme val="minor"/>
      </rPr>
      <t xml:space="preserve"> 65mm</t>
    </r>
    <r>
      <rPr>
        <b/>
        <sz val="11"/>
        <color theme="0"/>
        <rFont val="Calibri"/>
        <family val="2"/>
        <scheme val="minor"/>
      </rPr>
      <t xml:space="preserve"> lenses and a </t>
    </r>
    <r>
      <rPr>
        <b/>
        <sz val="11"/>
        <color rgb="FFFF0000"/>
        <rFont val="Calibri"/>
        <family val="2"/>
        <scheme val="minor"/>
      </rPr>
      <t xml:space="preserve">62.5mm </t>
    </r>
    <r>
      <rPr>
        <b/>
        <sz val="11"/>
        <color theme="0"/>
        <rFont val="Calibri"/>
        <family val="2"/>
        <scheme val="minor"/>
      </rPr>
      <t xml:space="preserve">Base
</t>
    </r>
    <r>
      <rPr>
        <b/>
        <sz val="11"/>
        <color rgb="FFFFFF00"/>
        <rFont val="Calibri"/>
        <family val="2"/>
        <scheme val="minor"/>
      </rPr>
      <t>Desiring OFDs at</t>
    </r>
    <r>
      <rPr>
        <b/>
        <sz val="11"/>
        <color rgb="FFFFC000"/>
        <rFont val="Calibri"/>
        <family val="2"/>
        <scheme val="minor"/>
      </rPr>
      <t xml:space="preserve"> </t>
    </r>
    <r>
      <rPr>
        <b/>
        <sz val="11"/>
        <color rgb="FFFFFF00"/>
        <rFont val="Calibri"/>
        <family val="2"/>
        <scheme val="minor"/>
      </rPr>
      <t>70% of MAOFD (not 100%)</t>
    </r>
    <r>
      <rPr>
        <b/>
        <sz val="11"/>
        <color rgb="FFFFC000"/>
        <rFont val="Calibri"/>
        <family val="2"/>
        <scheme val="minor"/>
      </rPr>
      <t xml:space="preserve">, but barely increasing the </t>
    </r>
    <r>
      <rPr>
        <b/>
        <sz val="11"/>
        <color rgb="FFFFFF00"/>
        <rFont val="Calibri"/>
        <family val="2"/>
        <scheme val="minor"/>
      </rPr>
      <t>Final Image Resolution to 4.0 lp/mm</t>
    </r>
    <r>
      <rPr>
        <b/>
        <sz val="11"/>
        <color rgb="FFFFC000"/>
        <rFont val="Calibri"/>
        <family val="2"/>
        <scheme val="minor"/>
      </rPr>
      <t xml:space="preserve">, which for a 75mm viewer lens at 4.39x magnification, can be had with a still large (for Medium Format) </t>
    </r>
    <r>
      <rPr>
        <b/>
        <sz val="11"/>
        <color rgb="FFFFFF00"/>
        <rFont val="Calibri"/>
        <family val="2"/>
        <scheme val="minor"/>
      </rPr>
      <t xml:space="preserve">0.040mm Maximum Permissible CoC </t>
    </r>
    <r>
      <rPr>
        <b/>
        <sz val="11"/>
        <color rgb="FFFFC000"/>
        <rFont val="Calibri"/>
        <family val="2"/>
        <scheme val="minor"/>
      </rPr>
      <t>for use in DoF calculations...</t>
    </r>
    <r>
      <rPr>
        <b/>
        <sz val="11"/>
        <color theme="0"/>
        <rFont val="Calibri"/>
        <family val="2"/>
        <scheme val="minor"/>
      </rPr>
      <t xml:space="preserve">
</t>
    </r>
    <r>
      <rPr>
        <b/>
        <sz val="11"/>
        <color theme="9"/>
        <rFont val="Calibri"/>
        <family val="2"/>
        <scheme val="minor"/>
      </rPr>
      <t>PASSES</t>
    </r>
    <r>
      <rPr>
        <b/>
        <sz val="11"/>
        <color rgb="FF00B050"/>
        <rFont val="Calibri"/>
        <family val="2"/>
        <scheme val="minor"/>
      </rPr>
      <t xml:space="preserve"> </t>
    </r>
    <r>
      <rPr>
        <b/>
        <sz val="11"/>
        <color theme="0"/>
        <rFont val="Calibri"/>
        <family val="2"/>
        <scheme val="minor"/>
      </rPr>
      <t xml:space="preserve">with the Eq. 2 Key f-Number coming in just under f/22.6, but still securing </t>
    </r>
    <r>
      <rPr>
        <b/>
        <sz val="11"/>
        <color rgb="FFFF0000"/>
        <rFont val="Calibri"/>
        <family val="2"/>
        <scheme val="minor"/>
      </rPr>
      <t>only HALF</t>
    </r>
    <r>
      <rPr>
        <b/>
        <sz val="11"/>
        <color theme="0"/>
        <rFont val="Calibri"/>
        <family val="2"/>
        <scheme val="minor"/>
      </rPr>
      <t xml:space="preserve"> the Final Image Resolution that healthy or corrected human vision can appreciate!</t>
    </r>
  </si>
  <si>
    <t xml:space="preserve">  &lt;--- Note that on this Mercury 12 Examples worksheet, I am changing the Desired Minimum Final Image Resolutions and Camera FLs, but NOT the % of MAOFD Desired, from one comparison to the next.</t>
  </si>
  <si>
    <t>&lt;--- Note that on this Mercury 12 Examples worksheet, I am changing the Desired Minimum Final Image Resolutions and the Camera FK, from one comparison to the next.</t>
  </si>
  <si>
    <t>&lt;--- Note that on this Mercury 12 Examples worksheet, I am NOT changing the % of MAOFD Desired, from one comparison to the next - always seeking OFDs of at least 70% of MAOFD.</t>
  </si>
  <si>
    <r>
      <t xml:space="preserve">&lt;--- The Mercury 12 camera's 80mm, 65mm and even the 47mm "compatible" lenses are too long for its fixed Base of 62.5mm, if </t>
    </r>
    <r>
      <rPr>
        <b/>
        <i/>
        <u/>
        <sz val="10"/>
        <color rgb="FFFF0000"/>
        <rFont val="Calibri"/>
        <family val="2"/>
        <scheme val="minor"/>
      </rPr>
      <t>you</t>
    </r>
    <r>
      <rPr>
        <b/>
        <sz val="10"/>
        <color rgb="FFFF0000"/>
        <rFont val="Calibri"/>
        <family val="2"/>
        <scheme val="minor"/>
      </rPr>
      <t xml:space="preserve"> want to record minimum OFDs at 70% of MAOFD - and - you want to achieve a minimum final image resolution of 8 lp/mm. </t>
    </r>
  </si>
  <si>
    <t xml:space="preserve"> &lt;--- Note: This Ratio varies for the Mercury 12's fixed Base, as you change the Camera FL. Even a ratio of 1.33 isn't sufficient. A ratio of 1.64, had with (incompatible) 38mm lenses, is "good enough."</t>
  </si>
  <si>
    <t>&lt;--- The Mercury 12's fixed Base is fixed at 62.5mm for all lenses.</t>
  </si>
  <si>
    <r>
      <t xml:space="preserve">Example 3:
(Do Not Modify)
Mercury 12 with </t>
    </r>
    <r>
      <rPr>
        <b/>
        <sz val="11"/>
        <color rgb="FFFF0000"/>
        <rFont val="Calibri"/>
        <family val="2"/>
        <scheme val="minor"/>
      </rPr>
      <t>47mm</t>
    </r>
    <r>
      <rPr>
        <b/>
        <sz val="11"/>
        <color theme="0"/>
        <rFont val="Calibri"/>
        <family val="2"/>
        <scheme val="minor"/>
      </rPr>
      <t xml:space="preserve"> lenses and a </t>
    </r>
    <r>
      <rPr>
        <b/>
        <sz val="11"/>
        <color rgb="FFFF0000"/>
        <rFont val="Calibri"/>
        <family val="2"/>
        <scheme val="minor"/>
      </rPr>
      <t>62.5mm</t>
    </r>
    <r>
      <rPr>
        <b/>
        <sz val="11"/>
        <color theme="0"/>
        <rFont val="Calibri"/>
        <family val="2"/>
        <scheme val="minor"/>
      </rPr>
      <t xml:space="preserve"> Base
</t>
    </r>
    <r>
      <rPr>
        <b/>
        <sz val="11"/>
        <color rgb="FFFFFF00"/>
        <rFont val="Calibri"/>
        <family val="2"/>
        <scheme val="minor"/>
      </rPr>
      <t>Desiring OFDs at 70 % of MAOFD</t>
    </r>
    <r>
      <rPr>
        <b/>
        <sz val="11"/>
        <color theme="0"/>
        <rFont val="Calibri"/>
        <family val="2"/>
        <scheme val="minor"/>
      </rPr>
      <t xml:space="preserve"> </t>
    </r>
    <r>
      <rPr>
        <b/>
        <sz val="11"/>
        <color rgb="FFFFFF00"/>
        <rFont val="Calibri"/>
        <family val="2"/>
        <scheme val="minor"/>
      </rPr>
      <t>(not 100%)</t>
    </r>
    <r>
      <rPr>
        <b/>
        <sz val="11"/>
        <color rgb="FFFFC000"/>
        <rFont val="Calibri"/>
        <family val="2"/>
        <scheme val="minor"/>
      </rPr>
      <t xml:space="preserve">, but sill falling short of a truly "immersive" </t>
    </r>
    <r>
      <rPr>
        <b/>
        <sz val="11"/>
        <color rgb="FFFFFF00"/>
        <rFont val="Calibri"/>
        <family val="2"/>
        <scheme val="minor"/>
      </rPr>
      <t>Final Image Resolution</t>
    </r>
    <r>
      <rPr>
        <b/>
        <sz val="11"/>
        <color rgb="FFFFC000"/>
        <rFont val="Calibri"/>
        <family val="2"/>
        <scheme val="minor"/>
      </rPr>
      <t xml:space="preserve">, yet likely to be found </t>
    </r>
    <r>
      <rPr>
        <b/>
        <i/>
        <sz val="11"/>
        <color rgb="FFFFC000"/>
        <rFont val="Calibri"/>
        <family val="2"/>
        <scheme val="minor"/>
      </rPr>
      <t>acceptable</t>
    </r>
    <r>
      <rPr>
        <b/>
        <sz val="11"/>
        <color rgb="FFFFC000"/>
        <rFont val="Calibri"/>
        <family val="2"/>
        <scheme val="minor"/>
      </rPr>
      <t xml:space="preserve"> to most users, securing only </t>
    </r>
    <r>
      <rPr>
        <b/>
        <sz val="11"/>
        <color rgb="FFFFFF00"/>
        <rFont val="Calibri"/>
        <family val="2"/>
        <scheme val="minor"/>
      </rPr>
      <t>5.53 lp/mm</t>
    </r>
    <r>
      <rPr>
        <b/>
        <sz val="11"/>
        <color rgb="FFFFC000"/>
        <rFont val="Calibri"/>
        <family val="2"/>
        <scheme val="minor"/>
      </rPr>
      <t xml:space="preserve">, which for a 75mm viewer lens at 4.39x magnification, can be had with a typical, for Medium Format, </t>
    </r>
    <r>
      <rPr>
        <b/>
        <sz val="11"/>
        <color rgb="FFFFFF00"/>
        <rFont val="Calibri"/>
        <family val="2"/>
        <scheme val="minor"/>
      </rPr>
      <t>0.029 mm Maximum Permissible CoC</t>
    </r>
    <r>
      <rPr>
        <b/>
        <sz val="11"/>
        <color rgb="FFFFC000"/>
        <rFont val="Calibri"/>
        <family val="2"/>
        <scheme val="minor"/>
      </rPr>
      <t xml:space="preserve"> for use in DoF calculations...</t>
    </r>
    <r>
      <rPr>
        <b/>
        <sz val="11"/>
        <color theme="0"/>
        <rFont val="Calibri"/>
        <family val="2"/>
        <scheme val="minor"/>
      </rPr>
      <t xml:space="preserve">
</t>
    </r>
    <r>
      <rPr>
        <b/>
        <sz val="11"/>
        <color theme="9"/>
        <rFont val="Calibri"/>
        <family val="2"/>
        <scheme val="minor"/>
      </rPr>
      <t xml:space="preserve">PASSES </t>
    </r>
    <r>
      <rPr>
        <b/>
        <sz val="11"/>
        <color theme="0"/>
        <rFont val="Calibri"/>
        <family val="2"/>
        <scheme val="minor"/>
      </rPr>
      <t xml:space="preserve">with the Eq. 2 Key f-Number coming in just under f/22.6, but still securing </t>
    </r>
    <r>
      <rPr>
        <b/>
        <sz val="11"/>
        <color rgb="FFFF0000"/>
        <rFont val="Calibri"/>
        <family val="2"/>
        <scheme val="minor"/>
      </rPr>
      <t>only 67%</t>
    </r>
    <r>
      <rPr>
        <b/>
        <sz val="11"/>
        <color theme="0"/>
        <rFont val="Calibri"/>
        <family val="2"/>
        <scheme val="minor"/>
      </rPr>
      <t xml:space="preserve"> of the Final Image Resolution that healthy or corrected human vision can appreciate!</t>
    </r>
  </si>
  <si>
    <r>
      <t>Example 4:
(Do Not Modify)
Mercury 12 with</t>
    </r>
    <r>
      <rPr>
        <b/>
        <sz val="11"/>
        <color rgb="FFFF0000"/>
        <rFont val="Calibri"/>
        <family val="2"/>
        <scheme val="minor"/>
      </rPr>
      <t xml:space="preserve"> (incompatible)</t>
    </r>
    <r>
      <rPr>
        <b/>
        <sz val="11"/>
        <color theme="0"/>
        <rFont val="Calibri"/>
        <family val="2"/>
        <scheme val="minor"/>
      </rPr>
      <t xml:space="preserve"> </t>
    </r>
    <r>
      <rPr>
        <b/>
        <sz val="11"/>
        <color rgb="FF92D050"/>
        <rFont val="Calibri"/>
        <family val="2"/>
        <scheme val="minor"/>
      </rPr>
      <t>38mm</t>
    </r>
    <r>
      <rPr>
        <b/>
        <sz val="11"/>
        <color theme="0"/>
        <rFont val="Calibri"/>
        <family val="2"/>
        <scheme val="minor"/>
      </rPr>
      <t xml:space="preserve"> lenses and a</t>
    </r>
    <r>
      <rPr>
        <b/>
        <sz val="11"/>
        <color rgb="FFFF0000"/>
        <rFont val="Calibri"/>
        <family val="2"/>
        <scheme val="minor"/>
      </rPr>
      <t xml:space="preserve"> 62.5mm</t>
    </r>
    <r>
      <rPr>
        <b/>
        <sz val="11"/>
        <color theme="0"/>
        <rFont val="Calibri"/>
        <family val="2"/>
        <scheme val="minor"/>
      </rPr>
      <t xml:space="preserve"> Base
</t>
    </r>
    <r>
      <rPr>
        <b/>
        <sz val="11"/>
        <color rgb="FFFFFF00"/>
        <rFont val="Calibri"/>
        <family val="2"/>
        <scheme val="minor"/>
      </rPr>
      <t>Desiring OFDs at 70 % of MAOFD (not 100%)</t>
    </r>
    <r>
      <rPr>
        <b/>
        <sz val="11"/>
        <color rgb="FFFFC000"/>
        <rFont val="Calibri"/>
        <family val="2"/>
        <scheme val="minor"/>
      </rPr>
      <t xml:space="preserve">, we are at least </t>
    </r>
    <r>
      <rPr>
        <b/>
        <i/>
        <sz val="11"/>
        <color rgb="FFFFC000"/>
        <rFont val="Calibri"/>
        <family val="2"/>
        <scheme val="minor"/>
      </rPr>
      <t>approaching</t>
    </r>
    <r>
      <rPr>
        <b/>
        <sz val="11"/>
        <color rgb="FFFFC000"/>
        <rFont val="Calibri"/>
        <family val="2"/>
        <scheme val="minor"/>
      </rPr>
      <t xml:space="preserve"> an "immersive" </t>
    </r>
    <r>
      <rPr>
        <b/>
        <sz val="11"/>
        <color rgb="FFFFFF00"/>
        <rFont val="Calibri"/>
        <family val="2"/>
        <scheme val="minor"/>
      </rPr>
      <t>Final Image Resolution</t>
    </r>
    <r>
      <rPr>
        <b/>
        <sz val="11"/>
        <color rgb="FFFFC000"/>
        <rFont val="Calibri"/>
        <family val="2"/>
        <scheme val="minor"/>
      </rPr>
      <t xml:space="preserve">, now securing </t>
    </r>
    <r>
      <rPr>
        <b/>
        <sz val="11"/>
        <color rgb="FFFFFF00"/>
        <rFont val="Calibri"/>
        <family val="2"/>
        <scheme val="minor"/>
      </rPr>
      <t xml:space="preserve"> 6.84 lp/mm</t>
    </r>
    <r>
      <rPr>
        <b/>
        <sz val="11"/>
        <color rgb="FFFFC000"/>
        <rFont val="Calibri"/>
        <family val="2"/>
        <scheme val="minor"/>
      </rPr>
      <t>, which for 
a 75mm viewer lens at 4.39x magnification, can be had with a smaller than typical, for Medium Format, 0</t>
    </r>
    <r>
      <rPr>
        <b/>
        <sz val="11"/>
        <color rgb="FFFFFF00"/>
        <rFont val="Calibri"/>
        <family val="2"/>
        <scheme val="minor"/>
      </rPr>
      <t>.024 mm Maximum Permissible CoC</t>
    </r>
    <r>
      <rPr>
        <b/>
        <sz val="11"/>
        <color rgb="FFFFC000"/>
        <rFont val="Calibri"/>
        <family val="2"/>
        <scheme val="minor"/>
      </rPr>
      <t xml:space="preserve"> for use in DoF calculations...
</t>
    </r>
    <r>
      <rPr>
        <b/>
        <sz val="11"/>
        <color rgb="FF92D050"/>
        <rFont val="Calibri"/>
        <family val="2"/>
        <scheme val="minor"/>
      </rPr>
      <t>PASSES</t>
    </r>
    <r>
      <rPr>
        <b/>
        <sz val="11"/>
        <color theme="0"/>
        <rFont val="Calibri"/>
        <family val="2"/>
        <scheme val="minor"/>
      </rPr>
      <t xml:space="preserve"> with the Eq. 2 Key f-Number coming in just under f/22.6, but still securing </t>
    </r>
    <r>
      <rPr>
        <b/>
        <sz val="11"/>
        <color rgb="FFFFC000"/>
        <rFont val="Calibri"/>
        <family val="2"/>
        <scheme val="minor"/>
      </rPr>
      <t>only 85.5%</t>
    </r>
    <r>
      <rPr>
        <b/>
        <sz val="11"/>
        <color theme="0"/>
        <rFont val="Calibri"/>
        <family val="2"/>
        <scheme val="minor"/>
      </rPr>
      <t xml:space="preserve"> of the Final Image Resolution that healthy or corrected human vision can appreciate!</t>
    </r>
  </si>
  <si>
    <t xml:space="preserve">  More Mercury 12 Evaluations (for the inquiring mind to ponder)</t>
  </si>
  <si>
    <t xml:space="preserve">  Ode to Mercury 12:    How do I hate thee?  Let me count the ways!</t>
  </si>
  <si>
    <r>
      <t xml:space="preserve">  Update 9 July 2023: A lens board with a </t>
    </r>
    <r>
      <rPr>
        <b/>
        <i/>
        <u/>
        <sz val="18"/>
        <color rgb="FFFF0000"/>
        <rFont val="Calibri"/>
        <family val="2"/>
        <scheme val="minor"/>
      </rPr>
      <t>smaller</t>
    </r>
    <r>
      <rPr>
        <b/>
        <i/>
        <sz val="18"/>
        <color rgb="FFFF0000"/>
        <rFont val="Calibri"/>
        <family val="2"/>
        <scheme val="minor"/>
      </rPr>
      <t xml:space="preserve"> </t>
    </r>
    <r>
      <rPr>
        <b/>
        <sz val="18"/>
        <color theme="8" tint="-0.249977111117893"/>
        <rFont val="Calibri"/>
        <family val="2"/>
        <scheme val="minor"/>
      </rPr>
      <t>Base is announced, so that 112mm wide roll film backs can be used. (Making the Mercury 12 worse!)</t>
    </r>
  </si>
  <si>
    <t>v1.76   Michael K. Davis</t>
  </si>
  <si>
    <t xml:space="preserve">     This is an email exchange with an interested party who will remain anonymous.  I am presenting only my outbound messages (quoting only myself), sorted chronologically, ascending, with a few redactions.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</si>
</sst>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
    <numFmt numFmtId="165" formatCode="0.0"/>
    <numFmt numFmtId="166" formatCode="0.00000"/>
  </numFmts>
  <fonts count="151" x14ac:knownFonts="1">
    <font>
      <sz val="11"/>
      <color theme="1"/>
      <name val="Calibri"/>
      <family val="2"/>
      <scheme val="minor"/>
    </font>
    <font>
      <b/>
      <sz val="11"/>
      <color theme="1"/>
      <name val="Calibri"/>
      <family val="2"/>
      <scheme val="minor"/>
    </font>
    <font>
      <b/>
      <sz val="11"/>
      <color rgb="FF00B050"/>
      <name val="Calibri"/>
      <family val="2"/>
      <scheme val="minor"/>
    </font>
    <font>
      <b/>
      <sz val="10"/>
      <color rgb="FF00B0F0"/>
      <name val="Calibri"/>
      <family val="2"/>
      <scheme val="minor"/>
    </font>
    <font>
      <b/>
      <sz val="10"/>
      <color rgb="FF00B050"/>
      <name val="Calibri"/>
      <family val="2"/>
      <scheme val="minor"/>
    </font>
    <font>
      <b/>
      <sz val="11"/>
      <color theme="0"/>
      <name val="Calibri"/>
      <family val="2"/>
      <scheme val="minor"/>
    </font>
    <font>
      <sz val="10"/>
      <color theme="1"/>
      <name val="Calibri"/>
      <family val="2"/>
      <scheme val="minor"/>
    </font>
    <font>
      <b/>
      <sz val="9"/>
      <name val="Calibri"/>
      <family val="2"/>
      <scheme val="minor"/>
    </font>
    <font>
      <sz val="9"/>
      <color theme="1"/>
      <name val="Calibri"/>
      <family val="2"/>
      <scheme val="minor"/>
    </font>
    <font>
      <b/>
      <sz val="10"/>
      <color theme="1"/>
      <name val="Calibri"/>
      <family val="2"/>
      <scheme val="minor"/>
    </font>
    <font>
      <sz val="11"/>
      <color theme="0"/>
      <name val="Calibri"/>
      <family val="2"/>
      <scheme val="minor"/>
    </font>
    <font>
      <b/>
      <sz val="11"/>
      <color rgb="FFFF0000"/>
      <name val="Calibri"/>
      <family val="2"/>
      <scheme val="minor"/>
    </font>
    <font>
      <b/>
      <sz val="10"/>
      <name val="Calibri"/>
      <family val="2"/>
      <scheme val="minor"/>
    </font>
    <font>
      <b/>
      <sz val="11"/>
      <name val="Calibri"/>
      <family val="2"/>
      <scheme val="minor"/>
    </font>
    <font>
      <b/>
      <sz val="11"/>
      <color rgb="FFFFFF00"/>
      <name val="Calibri"/>
      <family val="2"/>
      <scheme val="minor"/>
    </font>
    <font>
      <sz val="11"/>
      <name val="Calibri"/>
      <family val="2"/>
      <scheme val="minor"/>
    </font>
    <font>
      <b/>
      <sz val="11"/>
      <color rgb="FF00B0F0"/>
      <name val="Calibri"/>
      <family val="2"/>
      <scheme val="minor"/>
    </font>
    <font>
      <b/>
      <sz val="11"/>
      <color rgb="FFFFC000"/>
      <name val="Calibri"/>
      <family val="2"/>
      <scheme val="minor"/>
    </font>
    <font>
      <b/>
      <sz val="11"/>
      <color rgb="FF92D050"/>
      <name val="Calibri"/>
      <family val="2"/>
      <scheme val="minor"/>
    </font>
    <font>
      <b/>
      <u/>
      <sz val="11"/>
      <color rgb="FFFF0000"/>
      <name val="Calibri"/>
      <family val="2"/>
      <scheme val="minor"/>
    </font>
    <font>
      <b/>
      <u/>
      <sz val="11"/>
      <color rgb="FFFFC000"/>
      <name val="Calibri"/>
      <family val="2"/>
      <scheme val="minor"/>
    </font>
    <font>
      <u/>
      <sz val="11"/>
      <color theme="10"/>
      <name val="Calibri"/>
      <family val="2"/>
      <scheme val="minor"/>
    </font>
    <font>
      <b/>
      <sz val="16"/>
      <color rgb="FF00B0F0"/>
      <name val="Calibri"/>
      <family val="2"/>
      <scheme val="minor"/>
    </font>
    <font>
      <b/>
      <sz val="11"/>
      <color theme="9"/>
      <name val="Calibri"/>
      <family val="2"/>
      <scheme val="minor"/>
    </font>
    <font>
      <b/>
      <u/>
      <sz val="11"/>
      <color theme="0"/>
      <name val="Calibri"/>
      <family val="2"/>
      <scheme val="minor"/>
    </font>
    <font>
      <b/>
      <sz val="12"/>
      <name val="Calibri"/>
      <family val="2"/>
      <scheme val="minor"/>
    </font>
    <font>
      <b/>
      <sz val="10"/>
      <color rgb="FFFFFF00"/>
      <name val="Calibri"/>
      <family val="2"/>
      <scheme val="minor"/>
    </font>
    <font>
      <b/>
      <sz val="11"/>
      <color theme="9" tint="0.59999389629810485"/>
      <name val="Calibri"/>
      <family val="2"/>
      <scheme val="minor"/>
    </font>
    <font>
      <b/>
      <u/>
      <sz val="11"/>
      <color theme="9" tint="0.59999389629810485"/>
      <name val="Calibri"/>
      <family val="2"/>
      <scheme val="minor"/>
    </font>
    <font>
      <sz val="12"/>
      <color theme="1"/>
      <name val="Calibri"/>
      <family val="2"/>
      <scheme val="minor"/>
    </font>
    <font>
      <b/>
      <u/>
      <sz val="11"/>
      <color theme="1"/>
      <name val="Calibri"/>
      <family val="2"/>
      <scheme val="minor"/>
    </font>
    <font>
      <b/>
      <i/>
      <sz val="12"/>
      <color theme="1"/>
      <name val="Calibri"/>
      <family val="2"/>
      <scheme val="minor"/>
    </font>
    <font>
      <i/>
      <u/>
      <sz val="11"/>
      <color theme="1"/>
      <name val="Calibri"/>
      <family val="2"/>
      <scheme val="minor"/>
    </font>
    <font>
      <sz val="11"/>
      <color theme="8"/>
      <name val="Calibri"/>
      <family val="2"/>
      <scheme val="minor"/>
    </font>
    <font>
      <b/>
      <sz val="18"/>
      <color theme="8"/>
      <name val="Calibri"/>
      <family val="2"/>
      <scheme val="minor"/>
    </font>
    <font>
      <b/>
      <sz val="11"/>
      <color theme="8"/>
      <name val="Calibri"/>
      <family val="2"/>
      <scheme val="minor"/>
    </font>
    <font>
      <b/>
      <u/>
      <sz val="11"/>
      <color rgb="FFFFFF00"/>
      <name val="Calibri"/>
      <family val="2"/>
      <scheme val="minor"/>
    </font>
    <font>
      <b/>
      <sz val="14"/>
      <name val="Calibri"/>
      <family val="2"/>
      <scheme val="minor"/>
    </font>
    <font>
      <b/>
      <sz val="12"/>
      <color theme="0"/>
      <name val="Calibri"/>
      <family val="2"/>
      <scheme val="minor"/>
    </font>
    <font>
      <b/>
      <sz val="12"/>
      <color rgb="FFFFFF00"/>
      <name val="Calibri"/>
      <family val="2"/>
      <scheme val="minor"/>
    </font>
    <font>
      <b/>
      <sz val="11"/>
      <color theme="4"/>
      <name val="Calibri"/>
      <family val="2"/>
      <scheme val="minor"/>
    </font>
    <font>
      <b/>
      <sz val="12"/>
      <color rgb="FF00B0F0"/>
      <name val="Calibri"/>
      <family val="2"/>
      <scheme val="minor"/>
    </font>
    <font>
      <sz val="11"/>
      <color theme="8" tint="-0.249977111117893"/>
      <name val="Calibri"/>
      <family val="2"/>
      <scheme val="minor"/>
    </font>
    <font>
      <b/>
      <sz val="9"/>
      <color theme="8" tint="-0.249977111117893"/>
      <name val="Calibri"/>
      <family val="2"/>
      <scheme val="minor"/>
    </font>
    <font>
      <b/>
      <sz val="22"/>
      <color rgb="FF0070C0"/>
      <name val="Calibri"/>
      <family val="2"/>
      <scheme val="minor"/>
    </font>
    <font>
      <b/>
      <sz val="12"/>
      <color theme="8" tint="-0.249977111117893"/>
      <name val="Calibri"/>
      <family val="2"/>
      <scheme val="minor"/>
    </font>
    <font>
      <b/>
      <sz val="11"/>
      <color theme="8" tint="-0.249977111117893"/>
      <name val="Calibri"/>
      <family val="2"/>
      <scheme val="minor"/>
    </font>
    <font>
      <b/>
      <sz val="8"/>
      <color theme="8" tint="-0.249977111117893"/>
      <name val="Calibri"/>
      <family val="2"/>
      <scheme val="minor"/>
    </font>
    <font>
      <b/>
      <i/>
      <sz val="12"/>
      <color theme="8" tint="-0.249977111117893"/>
      <name val="Calibri"/>
      <family val="2"/>
      <scheme val="minor"/>
    </font>
    <font>
      <b/>
      <sz val="10"/>
      <name val="Arial"/>
      <family val="2"/>
    </font>
    <font>
      <b/>
      <sz val="8"/>
      <color theme="1" tint="0.499984740745262"/>
      <name val="Calibri"/>
      <family val="2"/>
      <scheme val="minor"/>
    </font>
    <font>
      <b/>
      <sz val="10.199999999999999"/>
      <color theme="8" tint="-0.249977111117893"/>
      <name val="Calibri"/>
      <family val="2"/>
      <scheme val="minor"/>
    </font>
    <font>
      <u/>
      <sz val="8"/>
      <color theme="10"/>
      <name val="Calibri"/>
      <family val="2"/>
      <scheme val="minor"/>
    </font>
    <font>
      <b/>
      <sz val="8"/>
      <color theme="0" tint="-0.249977111117893"/>
      <name val="Calibri"/>
      <family val="2"/>
      <scheme val="minor"/>
    </font>
    <font>
      <b/>
      <sz val="8"/>
      <color theme="0" tint="-0.499984740745262"/>
      <name val="Calibri"/>
      <family val="2"/>
      <scheme val="minor"/>
    </font>
    <font>
      <b/>
      <sz val="10"/>
      <color theme="0"/>
      <name val="Calibri"/>
      <family val="2"/>
      <scheme val="minor"/>
    </font>
    <font>
      <b/>
      <sz val="10"/>
      <color rgb="FFFFC000"/>
      <name val="Calibri"/>
      <family val="2"/>
      <scheme val="minor"/>
    </font>
    <font>
      <b/>
      <sz val="11"/>
      <color theme="9" tint="0.39997558519241921"/>
      <name val="Calibri"/>
      <family val="2"/>
      <scheme val="minor"/>
    </font>
    <font>
      <b/>
      <i/>
      <u/>
      <sz val="11"/>
      <color rgb="FF00B050"/>
      <name val="Calibri"/>
      <family val="2"/>
      <scheme val="minor"/>
    </font>
    <font>
      <b/>
      <sz val="11"/>
      <color theme="0" tint="-0.499984740745262"/>
      <name val="Calibri"/>
      <family val="2"/>
      <scheme val="minor"/>
    </font>
    <font>
      <b/>
      <sz val="10"/>
      <color theme="8" tint="-0.249977111117893"/>
      <name val="Calibri"/>
      <family val="2"/>
      <scheme val="minor"/>
    </font>
    <font>
      <i/>
      <u/>
      <sz val="11"/>
      <color theme="10"/>
      <name val="Calibri"/>
      <family val="2"/>
      <scheme val="minor"/>
    </font>
    <font>
      <sz val="11"/>
      <color theme="8" tint="-0.499984740745262"/>
      <name val="Calibri"/>
      <family val="2"/>
      <scheme val="minor"/>
    </font>
    <font>
      <b/>
      <sz val="14"/>
      <color theme="8" tint="-0.249977111117893"/>
      <name val="Calibri"/>
      <family val="2"/>
      <scheme val="minor"/>
    </font>
    <font>
      <sz val="11"/>
      <color rgb="FF00B050"/>
      <name val="Calibri"/>
      <family val="2"/>
      <scheme val="minor"/>
    </font>
    <font>
      <b/>
      <i/>
      <sz val="14"/>
      <color theme="8" tint="-0.249977111117893"/>
      <name val="Calibri"/>
      <family val="2"/>
      <scheme val="minor"/>
    </font>
    <font>
      <b/>
      <u/>
      <sz val="10"/>
      <color rgb="FF00B050"/>
      <name val="Calibri"/>
      <family val="2"/>
      <scheme val="minor"/>
    </font>
    <font>
      <b/>
      <i/>
      <u/>
      <sz val="10"/>
      <color rgb="FF00B050"/>
      <name val="Calibri"/>
      <family val="2"/>
      <scheme val="minor"/>
    </font>
    <font>
      <b/>
      <i/>
      <sz val="10"/>
      <color rgb="FFFFFF00"/>
      <name val="Calibri"/>
      <family val="2"/>
      <scheme val="minor"/>
    </font>
    <font>
      <b/>
      <i/>
      <sz val="11"/>
      <color theme="1"/>
      <name val="Calibri"/>
      <family val="2"/>
      <scheme val="minor"/>
    </font>
    <font>
      <b/>
      <i/>
      <sz val="11"/>
      <color rgb="FF00B0F0"/>
      <name val="Calibri"/>
      <family val="2"/>
      <scheme val="minor"/>
    </font>
    <font>
      <b/>
      <sz val="10"/>
      <color rgb="FFFF0000"/>
      <name val="Calibri"/>
      <family val="2"/>
      <scheme val="minor"/>
    </font>
    <font>
      <b/>
      <i/>
      <u/>
      <sz val="10"/>
      <color rgb="FFFF0000"/>
      <name val="Calibri"/>
      <family val="2"/>
      <scheme val="minor"/>
    </font>
    <font>
      <b/>
      <sz val="12"/>
      <color rgb="FF0070C0"/>
      <name val="Calibri"/>
      <family val="2"/>
      <scheme val="minor"/>
    </font>
    <font>
      <b/>
      <i/>
      <u/>
      <sz val="11"/>
      <color rgb="FFFF0000"/>
      <name val="Calibri"/>
      <family val="2"/>
      <scheme val="minor"/>
    </font>
    <font>
      <b/>
      <i/>
      <u/>
      <sz val="11"/>
      <color rgb="FFFFFF00"/>
      <name val="Calibri"/>
      <family val="2"/>
      <scheme val="minor"/>
    </font>
    <font>
      <b/>
      <sz val="11"/>
      <color theme="7"/>
      <name val="Calibri"/>
      <family val="2"/>
      <scheme val="minor"/>
    </font>
    <font>
      <b/>
      <sz val="13"/>
      <color rgb="FF0070C0"/>
      <name val="Calibri"/>
      <family val="2"/>
      <scheme val="minor"/>
    </font>
    <font>
      <b/>
      <sz val="13"/>
      <color rgb="FF00B0F0"/>
      <name val="Calibri"/>
      <family val="2"/>
      <scheme val="minor"/>
    </font>
    <font>
      <b/>
      <i/>
      <u/>
      <sz val="13"/>
      <color rgb="FF0070C0"/>
      <name val="Calibri"/>
      <family val="2"/>
      <scheme val="minor"/>
    </font>
    <font>
      <b/>
      <sz val="12"/>
      <color rgb="FFFF0000"/>
      <name val="Calibri"/>
      <family val="2"/>
      <scheme val="minor"/>
    </font>
    <font>
      <i/>
      <sz val="11"/>
      <color rgb="FF0070C0"/>
      <name val="Calibri"/>
      <family val="2"/>
      <scheme val="minor"/>
    </font>
    <font>
      <i/>
      <sz val="11"/>
      <name val="Calibri"/>
      <family val="2"/>
      <scheme val="minor"/>
    </font>
    <font>
      <b/>
      <sz val="11"/>
      <color theme="5"/>
      <name val="Calibri"/>
      <family val="2"/>
      <scheme val="minor"/>
    </font>
    <font>
      <b/>
      <i/>
      <sz val="12"/>
      <color rgb="FF00B0F0"/>
      <name val="Calibri"/>
      <family val="2"/>
      <scheme val="minor"/>
    </font>
    <font>
      <b/>
      <i/>
      <u/>
      <sz val="11"/>
      <color theme="9"/>
      <name val="Calibri"/>
      <family val="2"/>
      <scheme val="minor"/>
    </font>
    <font>
      <b/>
      <i/>
      <u/>
      <sz val="11"/>
      <name val="Calibri"/>
      <family val="2"/>
      <scheme val="minor"/>
    </font>
    <font>
      <b/>
      <i/>
      <sz val="11"/>
      <name val="Calibri"/>
      <family val="2"/>
      <scheme val="minor"/>
    </font>
    <font>
      <u/>
      <sz val="12"/>
      <color theme="10"/>
      <name val="Calibri"/>
      <family val="2"/>
      <scheme val="minor"/>
    </font>
    <font>
      <b/>
      <sz val="11"/>
      <color rgb="FF7030A0"/>
      <name val="Calibri"/>
      <family val="2"/>
      <scheme val="minor"/>
    </font>
    <font>
      <sz val="9"/>
      <color rgb="FFFFFF00"/>
      <name val="Calibri"/>
      <family val="2"/>
      <scheme val="minor"/>
    </font>
    <font>
      <b/>
      <i/>
      <u/>
      <sz val="11"/>
      <color theme="1"/>
      <name val="Calibri"/>
      <family val="2"/>
      <scheme val="minor"/>
    </font>
    <font>
      <b/>
      <i/>
      <u/>
      <sz val="14"/>
      <color theme="8" tint="-0.249977111117893"/>
      <name val="Calibri"/>
      <family val="2"/>
      <scheme val="minor"/>
    </font>
    <font>
      <sz val="11"/>
      <color rgb="FFFF0000"/>
      <name val="Calibri"/>
      <family val="2"/>
      <scheme val="minor"/>
    </font>
    <font>
      <b/>
      <i/>
      <sz val="22"/>
      <color rgb="FF0070C0"/>
      <name val="Calibri"/>
      <family val="2"/>
      <scheme val="minor"/>
    </font>
    <font>
      <b/>
      <sz val="16"/>
      <color theme="8" tint="-0.249977111117893"/>
      <name val="Calibri"/>
      <family val="2"/>
      <scheme val="minor"/>
    </font>
    <font>
      <b/>
      <i/>
      <sz val="16"/>
      <color theme="8" tint="-0.249977111117893"/>
      <name val="Calibri"/>
      <family val="2"/>
      <scheme val="minor"/>
    </font>
    <font>
      <b/>
      <i/>
      <sz val="11"/>
      <color theme="8" tint="-0.249977111117893"/>
      <name val="Calibri"/>
      <family val="2"/>
      <scheme val="minor"/>
    </font>
    <font>
      <b/>
      <i/>
      <u/>
      <sz val="12"/>
      <color theme="8" tint="-0.249977111117893"/>
      <name val="Calibri"/>
      <family val="2"/>
      <scheme val="minor"/>
    </font>
    <font>
      <b/>
      <i/>
      <u/>
      <sz val="11"/>
      <color rgb="FF7030A0"/>
      <name val="Calibri"/>
      <family val="2"/>
      <scheme val="minor"/>
    </font>
    <font>
      <b/>
      <i/>
      <sz val="11"/>
      <color theme="5"/>
      <name val="Calibri"/>
      <family val="2"/>
      <scheme val="minor"/>
    </font>
    <font>
      <b/>
      <sz val="18"/>
      <color theme="8" tint="-0.249977111117893"/>
      <name val="Calibri"/>
      <family val="2"/>
      <scheme val="minor"/>
    </font>
    <font>
      <b/>
      <sz val="10"/>
      <color theme="5"/>
      <name val="Calibri"/>
      <family val="2"/>
      <scheme val="minor"/>
    </font>
    <font>
      <b/>
      <u/>
      <sz val="9"/>
      <color rgb="FF00B0F0"/>
      <name val="Calibri"/>
      <family val="2"/>
      <scheme val="minor"/>
    </font>
    <font>
      <b/>
      <sz val="10"/>
      <color theme="0" tint="-0.499984740745262"/>
      <name val="Calibri"/>
      <family val="2"/>
      <scheme val="minor"/>
    </font>
    <font>
      <b/>
      <i/>
      <sz val="18"/>
      <color theme="8" tint="-0.249977111117893"/>
      <name val="Calibri"/>
      <family val="2"/>
      <scheme val="minor"/>
    </font>
    <font>
      <b/>
      <i/>
      <sz val="11"/>
      <color rgb="FF0070C0"/>
      <name val="Calibri"/>
      <family val="2"/>
      <scheme val="minor"/>
    </font>
    <font>
      <b/>
      <i/>
      <sz val="18"/>
      <color rgb="FF0070C0"/>
      <name val="Calibri"/>
      <family val="2"/>
      <scheme val="minor"/>
    </font>
    <font>
      <b/>
      <i/>
      <sz val="10"/>
      <color theme="1"/>
      <name val="Calibri"/>
      <family val="2"/>
      <scheme val="minor"/>
    </font>
    <font>
      <b/>
      <i/>
      <u/>
      <sz val="10"/>
      <color theme="1"/>
      <name val="Calibri"/>
      <family val="2"/>
      <scheme val="minor"/>
    </font>
    <font>
      <b/>
      <sz val="11"/>
      <color rgb="FF0070C0"/>
      <name val="Calibri"/>
      <family val="2"/>
      <scheme val="minor"/>
    </font>
    <font>
      <b/>
      <i/>
      <u/>
      <sz val="11"/>
      <color rgb="FF0070C0"/>
      <name val="Calibri"/>
      <family val="2"/>
      <scheme val="minor"/>
    </font>
    <font>
      <b/>
      <i/>
      <sz val="14"/>
      <color rgb="FF00B0F0"/>
      <name val="Calibri"/>
      <family val="2"/>
      <scheme val="minor"/>
    </font>
    <font>
      <b/>
      <i/>
      <sz val="14"/>
      <color theme="4" tint="-0.249977111117893"/>
      <name val="Calibri"/>
      <family val="2"/>
      <scheme val="minor"/>
    </font>
    <font>
      <b/>
      <sz val="11"/>
      <color theme="1" tint="0.499984740745262"/>
      <name val="Calibri"/>
      <family val="2"/>
      <scheme val="minor"/>
    </font>
    <font>
      <b/>
      <sz val="12"/>
      <color rgb="FF7030A0"/>
      <name val="Calibri"/>
      <family val="2"/>
      <scheme val="minor"/>
    </font>
    <font>
      <b/>
      <i/>
      <sz val="11"/>
      <color theme="9"/>
      <name val="Calibri"/>
      <family val="2"/>
      <scheme val="minor"/>
    </font>
    <font>
      <sz val="11"/>
      <color rgb="FF0070C0"/>
      <name val="Calibri"/>
      <family val="2"/>
      <scheme val="minor"/>
    </font>
    <font>
      <b/>
      <sz val="20"/>
      <color theme="1"/>
      <name val="Calibri"/>
      <family val="2"/>
      <scheme val="minor"/>
    </font>
    <font>
      <b/>
      <i/>
      <u/>
      <sz val="12"/>
      <color rgb="FF0070C0"/>
      <name val="Calibri"/>
      <family val="2"/>
      <scheme val="minor"/>
    </font>
    <font>
      <b/>
      <sz val="16"/>
      <color theme="1"/>
      <name val="Calibri"/>
      <family val="2"/>
      <scheme val="minor"/>
    </font>
    <font>
      <b/>
      <sz val="16"/>
      <color rgb="FF0070C0"/>
      <name val="Calibri"/>
      <family val="2"/>
      <scheme val="minor"/>
    </font>
    <font>
      <b/>
      <sz val="16"/>
      <name val="Calibri"/>
      <family val="2"/>
      <scheme val="minor"/>
    </font>
    <font>
      <b/>
      <i/>
      <u/>
      <sz val="16"/>
      <name val="Calibri"/>
      <family val="2"/>
      <scheme val="minor"/>
    </font>
    <font>
      <u/>
      <sz val="10"/>
      <color theme="10"/>
      <name val="Calibri"/>
      <family val="2"/>
      <scheme val="minor"/>
    </font>
    <font>
      <i/>
      <sz val="12"/>
      <color theme="8" tint="-0.249977111117893"/>
      <name val="Calibri"/>
      <family val="2"/>
      <scheme val="minor"/>
    </font>
    <font>
      <b/>
      <i/>
      <sz val="16"/>
      <color theme="5"/>
      <name val="Chiller"/>
      <family val="5"/>
    </font>
    <font>
      <b/>
      <sz val="16"/>
      <color theme="5"/>
      <name val="Chiller"/>
      <family val="5"/>
    </font>
    <font>
      <b/>
      <sz val="11"/>
      <color theme="8" tint="0.39997558519241921"/>
      <name val="Calibri"/>
      <family val="2"/>
      <scheme val="minor"/>
    </font>
    <font>
      <b/>
      <i/>
      <u/>
      <sz val="11"/>
      <color theme="0"/>
      <name val="Calibri"/>
      <family val="2"/>
      <scheme val="minor"/>
    </font>
    <font>
      <b/>
      <u/>
      <sz val="12"/>
      <color rgb="FF00B0F0"/>
      <name val="Calibri"/>
      <family val="2"/>
      <scheme val="minor"/>
    </font>
    <font>
      <b/>
      <sz val="12"/>
      <color theme="4"/>
      <name val="Calibri"/>
      <family val="2"/>
      <scheme val="minor"/>
    </font>
    <font>
      <b/>
      <sz val="10"/>
      <color rgb="FF0070C0"/>
      <name val="Calibri"/>
      <family val="2"/>
      <scheme val="minor"/>
    </font>
    <font>
      <b/>
      <u/>
      <sz val="13"/>
      <color rgb="FF00B0F0"/>
      <name val="Calibri"/>
      <family val="2"/>
      <scheme val="minor"/>
    </font>
    <font>
      <b/>
      <sz val="12"/>
      <color theme="8" tint="-0.249977111117893"/>
      <name val="Chiller"/>
      <family val="5"/>
    </font>
    <font>
      <b/>
      <u/>
      <sz val="12"/>
      <color theme="8" tint="-0.249977111117893"/>
      <name val="Calibri"/>
      <family val="2"/>
      <scheme val="minor"/>
    </font>
    <font>
      <b/>
      <sz val="12"/>
      <color rgb="FF00B050"/>
      <name val="Calibri"/>
      <family val="2"/>
      <scheme val="minor"/>
    </font>
    <font>
      <b/>
      <sz val="12"/>
      <color theme="5"/>
      <name val="Calibri"/>
      <family val="2"/>
      <scheme val="minor"/>
    </font>
    <font>
      <b/>
      <sz val="12"/>
      <color theme="7"/>
      <name val="Calibri"/>
      <family val="2"/>
      <scheme val="minor"/>
    </font>
    <font>
      <b/>
      <i/>
      <sz val="13"/>
      <color rgb="FF00B0F0"/>
      <name val="Calibri"/>
      <family val="2"/>
      <scheme val="minor"/>
    </font>
    <font>
      <b/>
      <sz val="12"/>
      <color rgb="FF980CC4"/>
      <name val="Calibri"/>
      <family val="2"/>
      <scheme val="minor"/>
    </font>
    <font>
      <b/>
      <i/>
      <sz val="14"/>
      <color rgb="FF980CC4"/>
      <name val="Calibri"/>
      <family val="2"/>
      <scheme val="minor"/>
    </font>
    <font>
      <b/>
      <i/>
      <u/>
      <sz val="12"/>
      <color rgb="FF980CC4"/>
      <name val="Calibri"/>
      <family val="2"/>
      <scheme val="minor"/>
    </font>
    <font>
      <b/>
      <i/>
      <u/>
      <sz val="12"/>
      <color rgb="FFFFFF00"/>
      <name val="Calibri"/>
      <family val="2"/>
      <scheme val="minor"/>
    </font>
    <font>
      <b/>
      <sz val="14"/>
      <color rgb="FF980CC4"/>
      <name val="Calibri"/>
      <family val="2"/>
      <scheme val="minor"/>
    </font>
    <font>
      <b/>
      <i/>
      <sz val="13"/>
      <color rgb="FF980CC4"/>
      <name val="Calibri"/>
      <family val="2"/>
      <scheme val="minor"/>
    </font>
    <font>
      <b/>
      <i/>
      <u/>
      <sz val="13"/>
      <color rgb="FF980CC4"/>
      <name val="Calibri"/>
      <family val="2"/>
      <scheme val="minor"/>
    </font>
    <font>
      <b/>
      <i/>
      <sz val="12"/>
      <color rgb="FF980CC4"/>
      <name val="Calibri"/>
      <family val="2"/>
      <scheme val="minor"/>
    </font>
    <font>
      <b/>
      <i/>
      <sz val="11"/>
      <color rgb="FFFFC000"/>
      <name val="Calibri"/>
      <family val="2"/>
      <scheme val="minor"/>
    </font>
    <font>
      <b/>
      <i/>
      <u/>
      <sz val="18"/>
      <color rgb="FFFF0000"/>
      <name val="Calibri"/>
      <family val="2"/>
      <scheme val="minor"/>
    </font>
    <font>
      <b/>
      <i/>
      <sz val="18"/>
      <color rgb="FFFF0000"/>
      <name val="Calibri"/>
      <family val="2"/>
      <scheme val="minor"/>
    </font>
  </fonts>
  <fills count="21">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9" tint="0.39997558519241921"/>
        <bgColor indexed="64"/>
      </patternFill>
    </fill>
    <fill>
      <patternFill patternType="solid">
        <fgColor theme="9" tint="-0.249977111117893"/>
        <bgColor indexed="64"/>
      </patternFill>
    </fill>
    <fill>
      <patternFill patternType="solid">
        <fgColor theme="1"/>
        <bgColor indexed="64"/>
      </patternFill>
    </fill>
    <fill>
      <patternFill patternType="solid">
        <fgColor theme="9" tint="-0.49998474074526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4" tint="0.39997558519241921"/>
        <bgColor indexed="64"/>
      </patternFill>
    </fill>
    <fill>
      <patternFill patternType="solid">
        <fgColor theme="4" tint="-0.499984740745262"/>
        <bgColor indexed="64"/>
      </patternFill>
    </fill>
    <fill>
      <patternFill patternType="solid">
        <fgColor theme="4" tint="-0.249977111117893"/>
        <bgColor indexed="64"/>
      </patternFill>
    </fill>
    <fill>
      <patternFill patternType="solid">
        <fgColor theme="1" tint="0.499984740745262"/>
        <bgColor indexed="64"/>
      </patternFill>
    </fill>
    <fill>
      <patternFill patternType="solid">
        <fgColor theme="9" tint="0.59999389629810485"/>
        <bgColor indexed="64"/>
      </patternFill>
    </fill>
    <fill>
      <patternFill patternType="solid">
        <fgColor theme="7" tint="0.39997558519241921"/>
        <bgColor indexed="64"/>
      </patternFill>
    </fill>
    <fill>
      <patternFill patternType="solid">
        <fgColor rgb="FF92D050"/>
        <bgColor indexed="64"/>
      </patternFill>
    </fill>
    <fill>
      <patternFill patternType="solid">
        <fgColor theme="8" tint="0.79998168889431442"/>
        <bgColor indexed="64"/>
      </patternFill>
    </fill>
    <fill>
      <patternFill patternType="solid">
        <fgColor theme="0" tint="-0.499984740745262"/>
        <bgColor indexed="64"/>
      </patternFill>
    </fill>
    <fill>
      <patternFill patternType="solid">
        <fgColor theme="8" tint="0.59999389629810485"/>
        <bgColor indexed="64"/>
      </patternFill>
    </fill>
    <fill>
      <patternFill patternType="solid">
        <fgColor rgb="FF0070C0"/>
        <bgColor indexed="64"/>
      </patternFill>
    </fill>
  </fills>
  <borders count="42">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theme="0"/>
      </right>
      <top style="medium">
        <color indexed="64"/>
      </top>
      <bottom style="medium">
        <color indexed="64"/>
      </bottom>
      <diagonal/>
    </border>
    <border>
      <left style="medium">
        <color theme="0"/>
      </left>
      <right style="medium">
        <color theme="0"/>
      </right>
      <top style="medium">
        <color indexed="64"/>
      </top>
      <bottom style="medium">
        <color indexed="64"/>
      </bottom>
      <diagonal/>
    </border>
    <border>
      <left style="medium">
        <color theme="0"/>
      </left>
      <right style="medium">
        <color indexed="64"/>
      </right>
      <top style="medium">
        <color indexed="64"/>
      </top>
      <bottom style="medium">
        <color indexed="64"/>
      </bottom>
      <diagonal/>
    </border>
    <border>
      <left style="thin">
        <color indexed="64"/>
      </left>
      <right style="thin">
        <color theme="0" tint="-4.9989318521683403E-2"/>
      </right>
      <top/>
      <bottom style="thin">
        <color indexed="64"/>
      </bottom>
      <diagonal/>
    </border>
    <border>
      <left style="thin">
        <color theme="0" tint="-4.9989318521683403E-2"/>
      </left>
      <right style="thin">
        <color theme="0" tint="-4.9989318521683403E-2"/>
      </right>
      <top/>
      <bottom style="thin">
        <color indexed="64"/>
      </bottom>
      <diagonal/>
    </border>
    <border>
      <left style="thin">
        <color theme="0" tint="-4.9989318521683403E-2"/>
      </left>
      <right style="thin">
        <color indexed="64"/>
      </right>
      <top/>
      <bottom style="thin">
        <color indexed="64"/>
      </bottom>
      <diagonal/>
    </border>
    <border>
      <left style="medium">
        <color indexed="64"/>
      </left>
      <right style="thick">
        <color theme="0"/>
      </right>
      <top style="medium">
        <color indexed="64"/>
      </top>
      <bottom style="medium">
        <color indexed="64"/>
      </bottom>
      <diagonal/>
    </border>
    <border>
      <left style="thick">
        <color theme="0"/>
      </left>
      <right style="thick">
        <color theme="0"/>
      </right>
      <top style="medium">
        <color indexed="64"/>
      </top>
      <bottom style="medium">
        <color indexed="64"/>
      </bottom>
      <diagonal/>
    </border>
    <border>
      <left style="thick">
        <color theme="0"/>
      </left>
      <right style="medium">
        <color indexed="64"/>
      </right>
      <top style="medium">
        <color indexed="64"/>
      </top>
      <bottom style="medium">
        <color indexed="64"/>
      </bottom>
      <diagonal/>
    </border>
  </borders>
  <cellStyleXfs count="2">
    <xf numFmtId="0" fontId="0" fillId="0" borderId="0"/>
    <xf numFmtId="0" fontId="21" fillId="0" borderId="0" applyNumberFormat="0" applyFill="0" applyBorder="0" applyAlignment="0" applyProtection="0"/>
  </cellStyleXfs>
  <cellXfs count="289">
    <xf numFmtId="0" fontId="0" fillId="0" borderId="0" xfId="0"/>
    <xf numFmtId="0" fontId="0" fillId="0" borderId="0" xfId="0" applyAlignment="1">
      <alignment horizontal="right"/>
    </xf>
    <xf numFmtId="0" fontId="0" fillId="0" borderId="0" xfId="0" applyAlignment="1">
      <alignment horizontal="right" vertical="center"/>
    </xf>
    <xf numFmtId="0" fontId="6" fillId="0" borderId="0" xfId="0" applyFont="1"/>
    <xf numFmtId="0" fontId="7" fillId="0" borderId="0" xfId="0" applyFont="1" applyAlignment="1">
      <alignment horizontal="center" vertical="center" wrapText="1"/>
    </xf>
    <xf numFmtId="0" fontId="8" fillId="0" borderId="0" xfId="0" applyFont="1"/>
    <xf numFmtId="0" fontId="0" fillId="3" borderId="0" xfId="0" applyFill="1"/>
    <xf numFmtId="0" fontId="1" fillId="0" borderId="0" xfId="0" applyFont="1" applyAlignment="1">
      <alignment horizontal="right"/>
    </xf>
    <xf numFmtId="164" fontId="0" fillId="3" borderId="0" xfId="0" applyNumberFormat="1" applyFill="1" applyAlignment="1">
      <alignment horizontal="center" vertical="center"/>
    </xf>
    <xf numFmtId="2" fontId="10" fillId="0" borderId="0" xfId="0" applyNumberFormat="1" applyFont="1" applyAlignment="1">
      <alignment horizontal="center" vertical="center"/>
    </xf>
    <xf numFmtId="0" fontId="0" fillId="3" borderId="0" xfId="0" applyFill="1" applyAlignment="1">
      <alignment horizontal="center"/>
    </xf>
    <xf numFmtId="2" fontId="10" fillId="3" borderId="0" xfId="0" applyNumberFormat="1" applyFont="1" applyFill="1" applyAlignment="1">
      <alignment horizontal="center" vertical="center"/>
    </xf>
    <xf numFmtId="0" fontId="13" fillId="0" borderId="0" xfId="0" applyFont="1" applyAlignment="1">
      <alignment horizontal="left" vertical="center"/>
    </xf>
    <xf numFmtId="0" fontId="15" fillId="0" borderId="0" xfId="0" applyFont="1" applyAlignment="1">
      <alignment horizontal="left"/>
    </xf>
    <xf numFmtId="0" fontId="12" fillId="0" borderId="0" xfId="0" applyFont="1" applyAlignment="1">
      <alignment horizontal="left" vertical="center"/>
    </xf>
    <xf numFmtId="2" fontId="14" fillId="4" borderId="13" xfId="0" applyNumberFormat="1" applyFont="1" applyFill="1" applyBorder="1" applyAlignment="1">
      <alignment horizontal="center" vertical="center"/>
    </xf>
    <xf numFmtId="2" fontId="14" fillId="4" borderId="6" xfId="0" applyNumberFormat="1" applyFont="1" applyFill="1" applyBorder="1" applyAlignment="1">
      <alignment horizontal="center" vertical="center"/>
    </xf>
    <xf numFmtId="2" fontId="14" fillId="4" borderId="7" xfId="0" applyNumberFormat="1" applyFont="1" applyFill="1" applyBorder="1" applyAlignment="1">
      <alignment horizontal="center" vertical="center"/>
    </xf>
    <xf numFmtId="0" fontId="13" fillId="3" borderId="0" xfId="0" applyFont="1" applyFill="1" applyAlignment="1">
      <alignment horizontal="center" vertical="center"/>
    </xf>
    <xf numFmtId="0" fontId="1" fillId="0" borderId="0" xfId="0" applyFont="1" applyAlignment="1">
      <alignment horizontal="center" vertical="center"/>
    </xf>
    <xf numFmtId="0" fontId="0" fillId="0" borderId="0" xfId="0" applyAlignment="1">
      <alignment vertical="center"/>
    </xf>
    <xf numFmtId="0" fontId="21" fillId="0" borderId="0" xfId="1" applyAlignment="1">
      <alignment vertical="center"/>
    </xf>
    <xf numFmtId="0" fontId="22" fillId="0" borderId="0" xfId="0" applyFont="1" applyAlignment="1">
      <alignment textRotation="90"/>
    </xf>
    <xf numFmtId="2" fontId="14" fillId="10" borderId="5" xfId="0" applyNumberFormat="1" applyFont="1" applyFill="1" applyBorder="1" applyAlignment="1">
      <alignment horizontal="center" vertical="center"/>
    </xf>
    <xf numFmtId="2" fontId="14" fillId="10" borderId="6" xfId="0" applyNumberFormat="1" applyFont="1" applyFill="1" applyBorder="1" applyAlignment="1">
      <alignment horizontal="center" vertical="center"/>
    </xf>
    <xf numFmtId="2" fontId="14" fillId="10" borderId="1" xfId="0" applyNumberFormat="1" applyFont="1" applyFill="1" applyBorder="1" applyAlignment="1">
      <alignment horizontal="center" vertical="center"/>
    </xf>
    <xf numFmtId="2" fontId="5" fillId="10" borderId="6" xfId="0" applyNumberFormat="1" applyFont="1" applyFill="1" applyBorder="1" applyAlignment="1">
      <alignment horizontal="center" vertical="center"/>
    </xf>
    <xf numFmtId="2" fontId="5" fillId="4" borderId="13" xfId="0" applyNumberFormat="1" applyFont="1" applyFill="1" applyBorder="1" applyAlignment="1">
      <alignment horizontal="center" vertical="center"/>
    </xf>
    <xf numFmtId="2" fontId="5" fillId="10" borderId="1" xfId="0" applyNumberFormat="1" applyFont="1" applyFill="1" applyBorder="1" applyAlignment="1">
      <alignment horizontal="center" vertical="center"/>
    </xf>
    <xf numFmtId="2" fontId="5" fillId="10" borderId="9" xfId="0" applyNumberFormat="1" applyFont="1" applyFill="1" applyBorder="1" applyAlignment="1">
      <alignment horizontal="center" vertical="center"/>
    </xf>
    <xf numFmtId="2" fontId="5" fillId="4" borderId="9" xfId="0" applyNumberFormat="1" applyFont="1" applyFill="1" applyBorder="1" applyAlignment="1">
      <alignment horizontal="center" vertical="center"/>
    </xf>
    <xf numFmtId="2" fontId="5" fillId="4" borderId="10" xfId="0" applyNumberFormat="1" applyFont="1" applyFill="1" applyBorder="1" applyAlignment="1">
      <alignment horizontal="center" vertical="center"/>
    </xf>
    <xf numFmtId="2" fontId="5" fillId="10" borderId="8" xfId="0" applyNumberFormat="1" applyFont="1" applyFill="1" applyBorder="1" applyAlignment="1">
      <alignment horizontal="center" vertical="center"/>
    </xf>
    <xf numFmtId="0" fontId="25" fillId="2" borderId="2" xfId="0" applyFont="1" applyFill="1" applyBorder="1" applyAlignment="1">
      <alignment horizontal="center" vertical="center"/>
    </xf>
    <xf numFmtId="0" fontId="13" fillId="9" borderId="5" xfId="0" applyFont="1" applyFill="1" applyBorder="1" applyAlignment="1">
      <alignment horizontal="left" vertical="center"/>
    </xf>
    <xf numFmtId="0" fontId="1" fillId="9" borderId="3" xfId="0" applyFont="1" applyFill="1" applyBorder="1" applyAlignment="1">
      <alignment horizontal="left" vertical="center"/>
    </xf>
    <xf numFmtId="164" fontId="5" fillId="5" borderId="6" xfId="0" applyNumberFormat="1" applyFont="1" applyFill="1" applyBorder="1" applyAlignment="1">
      <alignment horizontal="center" vertical="center"/>
    </xf>
    <xf numFmtId="164" fontId="5" fillId="5" borderId="7" xfId="0" applyNumberFormat="1" applyFont="1" applyFill="1" applyBorder="1" applyAlignment="1">
      <alignment horizontal="center" vertical="center"/>
    </xf>
    <xf numFmtId="0" fontId="1" fillId="0" borderId="16" xfId="0" applyFont="1" applyBorder="1" applyAlignment="1">
      <alignment horizontal="right"/>
    </xf>
    <xf numFmtId="2" fontId="10" fillId="0" borderId="16" xfId="0" applyNumberFormat="1" applyFont="1" applyBorder="1" applyAlignment="1">
      <alignment horizontal="center" vertical="center"/>
    </xf>
    <xf numFmtId="0" fontId="13" fillId="9" borderId="8" xfId="0" applyFont="1" applyFill="1" applyBorder="1" applyAlignment="1">
      <alignment horizontal="left" vertical="center"/>
    </xf>
    <xf numFmtId="164" fontId="5" fillId="5" borderId="9" xfId="0" applyNumberFormat="1" applyFont="1" applyFill="1" applyBorder="1" applyAlignment="1">
      <alignment horizontal="center" vertical="center"/>
    </xf>
    <xf numFmtId="164" fontId="5" fillId="5" borderId="10" xfId="0" applyNumberFormat="1" applyFont="1" applyFill="1" applyBorder="1" applyAlignment="1">
      <alignment horizontal="center" vertical="center"/>
    </xf>
    <xf numFmtId="164" fontId="2" fillId="3" borderId="0" xfId="0" applyNumberFormat="1" applyFont="1" applyFill="1" applyAlignment="1">
      <alignment horizontal="center" vertical="center"/>
    </xf>
    <xf numFmtId="0" fontId="5" fillId="6" borderId="17" xfId="0" applyFont="1" applyFill="1" applyBorder="1"/>
    <xf numFmtId="0" fontId="10" fillId="6" borderId="16" xfId="0" applyFont="1" applyFill="1" applyBorder="1" applyAlignment="1">
      <alignment horizontal="center" vertical="center"/>
    </xf>
    <xf numFmtId="0" fontId="5" fillId="6" borderId="16" xfId="0" applyFont="1" applyFill="1" applyBorder="1" applyAlignment="1">
      <alignment horizontal="left" vertical="center"/>
    </xf>
    <xf numFmtId="0" fontId="10" fillId="6" borderId="18" xfId="0" applyFont="1" applyFill="1" applyBorder="1" applyAlignment="1">
      <alignment horizontal="center" vertical="center"/>
    </xf>
    <xf numFmtId="0" fontId="4" fillId="0" borderId="5" xfId="0" applyFont="1" applyBorder="1" applyAlignment="1">
      <alignment horizontal="left" vertical="center"/>
    </xf>
    <xf numFmtId="0" fontId="12" fillId="0" borderId="8" xfId="0" applyFont="1" applyBorder="1" applyAlignment="1">
      <alignment horizontal="left" vertical="center"/>
    </xf>
    <xf numFmtId="2" fontId="15" fillId="0" borderId="0" xfId="0" applyNumberFormat="1" applyFont="1" applyAlignment="1">
      <alignment horizontal="center" vertical="center"/>
    </xf>
    <xf numFmtId="49" fontId="1" fillId="8" borderId="14" xfId="0" applyNumberFormat="1" applyFont="1" applyFill="1" applyBorder="1" applyAlignment="1">
      <alignment horizontal="center" vertical="center"/>
    </xf>
    <xf numFmtId="49" fontId="0" fillId="8" borderId="15" xfId="0" applyNumberFormat="1" applyFill="1" applyBorder="1" applyAlignment="1">
      <alignment horizontal="center" vertical="center"/>
    </xf>
    <xf numFmtId="0" fontId="1" fillId="8" borderId="19" xfId="0" applyFont="1" applyFill="1" applyBorder="1" applyAlignment="1">
      <alignment horizontal="right"/>
    </xf>
    <xf numFmtId="0" fontId="1" fillId="8" borderId="20" xfId="0" applyFont="1" applyFill="1" applyBorder="1" applyAlignment="1">
      <alignment horizontal="right"/>
    </xf>
    <xf numFmtId="0" fontId="16" fillId="8" borderId="20" xfId="0" applyFont="1" applyFill="1" applyBorder="1" applyAlignment="1">
      <alignment horizontal="right"/>
    </xf>
    <xf numFmtId="0" fontId="1" fillId="8" borderId="21" xfId="0" applyFont="1" applyFill="1" applyBorder="1" applyAlignment="1">
      <alignment horizontal="right"/>
    </xf>
    <xf numFmtId="2" fontId="5" fillId="10" borderId="5" xfId="0" applyNumberFormat="1" applyFont="1" applyFill="1" applyBorder="1" applyAlignment="1">
      <alignment horizontal="center" vertical="center"/>
    </xf>
    <xf numFmtId="2" fontId="14" fillId="10" borderId="12" xfId="0" applyNumberFormat="1" applyFont="1" applyFill="1" applyBorder="1" applyAlignment="1">
      <alignment horizontal="center" vertical="center"/>
    </xf>
    <xf numFmtId="2" fontId="5" fillId="10" borderId="12" xfId="0" applyNumberFormat="1" applyFont="1" applyFill="1" applyBorder="1" applyAlignment="1">
      <alignment horizontal="center" vertical="center"/>
    </xf>
    <xf numFmtId="164" fontId="5" fillId="12" borderId="4" xfId="0" applyNumberFormat="1" applyFont="1" applyFill="1" applyBorder="1" applyAlignment="1">
      <alignment horizontal="center" vertical="center"/>
    </xf>
    <xf numFmtId="2" fontId="5" fillId="4" borderId="7" xfId="0" applyNumberFormat="1" applyFont="1" applyFill="1" applyBorder="1" applyAlignment="1">
      <alignment horizontal="center" vertical="center"/>
    </xf>
    <xf numFmtId="0" fontId="1" fillId="0" borderId="0" xfId="0" applyFont="1"/>
    <xf numFmtId="0" fontId="23" fillId="0" borderId="0" xfId="0" applyFont="1"/>
    <xf numFmtId="166" fontId="1" fillId="0" borderId="2" xfId="0" applyNumberFormat="1" applyFont="1" applyBorder="1" applyAlignment="1">
      <alignment horizontal="center" vertical="center"/>
    </xf>
    <xf numFmtId="0" fontId="21" fillId="0" borderId="0" xfId="1"/>
    <xf numFmtId="0" fontId="33" fillId="0" borderId="0" xfId="0" applyFont="1"/>
    <xf numFmtId="0" fontId="34" fillId="0" borderId="0" xfId="0" applyFont="1" applyAlignment="1">
      <alignment vertical="center"/>
    </xf>
    <xf numFmtId="0" fontId="35" fillId="0" borderId="0" xfId="0" applyFont="1" applyAlignment="1">
      <alignment vertical="center"/>
    </xf>
    <xf numFmtId="0" fontId="13" fillId="2" borderId="22" xfId="0" applyFont="1" applyFill="1" applyBorder="1" applyAlignment="1">
      <alignment horizontal="left" vertical="center"/>
    </xf>
    <xf numFmtId="0" fontId="15" fillId="2" borderId="22" xfId="0" applyFont="1" applyFill="1" applyBorder="1" applyAlignment="1">
      <alignment horizontal="left"/>
    </xf>
    <xf numFmtId="0" fontId="26" fillId="2" borderId="22" xfId="0" applyFont="1" applyFill="1" applyBorder="1" applyAlignment="1">
      <alignment horizontal="center" vertical="center"/>
    </xf>
    <xf numFmtId="0" fontId="13" fillId="2" borderId="23" xfId="0" applyFont="1" applyFill="1" applyBorder="1" applyAlignment="1">
      <alignment horizontal="left" vertical="center"/>
    </xf>
    <xf numFmtId="0" fontId="1" fillId="9" borderId="8" xfId="0" applyFont="1" applyFill="1" applyBorder="1" applyAlignment="1">
      <alignment horizontal="left" vertical="center"/>
    </xf>
    <xf numFmtId="0" fontId="0" fillId="0" borderId="0" xfId="0" applyAlignment="1">
      <alignment horizontal="center" vertical="center"/>
    </xf>
    <xf numFmtId="0" fontId="21" fillId="0" borderId="0" xfId="1" applyAlignment="1">
      <alignment horizontal="center" vertical="center"/>
    </xf>
    <xf numFmtId="0" fontId="41" fillId="0" borderId="0" xfId="0" applyFont="1" applyAlignment="1">
      <alignment textRotation="90"/>
    </xf>
    <xf numFmtId="0" fontId="42" fillId="0" borderId="0" xfId="0" applyFont="1"/>
    <xf numFmtId="0" fontId="43" fillId="0" borderId="0" xfId="0" applyFont="1" applyAlignment="1">
      <alignment vertical="center"/>
    </xf>
    <xf numFmtId="0" fontId="44" fillId="0" borderId="0" xfId="0" applyFont="1" applyAlignment="1">
      <alignment vertical="center"/>
    </xf>
    <xf numFmtId="0" fontId="45" fillId="0" borderId="0" xfId="0" applyFont="1" applyAlignment="1">
      <alignment vertical="center"/>
    </xf>
    <xf numFmtId="0" fontId="46" fillId="0" borderId="0" xfId="0" applyFont="1" applyAlignment="1">
      <alignment vertical="center"/>
    </xf>
    <xf numFmtId="0" fontId="47" fillId="0" borderId="0" xfId="0" applyFont="1" applyAlignment="1">
      <alignment vertical="center"/>
    </xf>
    <xf numFmtId="0" fontId="0" fillId="0" borderId="0" xfId="0" applyAlignment="1">
      <alignment horizontal="center"/>
    </xf>
    <xf numFmtId="0" fontId="49" fillId="0" borderId="0" xfId="0" applyFont="1"/>
    <xf numFmtId="0" fontId="50" fillId="0" borderId="0" xfId="0" applyFont="1" applyAlignment="1">
      <alignment vertical="center"/>
    </xf>
    <xf numFmtId="0" fontId="0" fillId="17" borderId="22" xfId="0" applyFill="1" applyBorder="1"/>
    <xf numFmtId="0" fontId="0" fillId="17" borderId="23" xfId="0" applyFill="1" applyBorder="1"/>
    <xf numFmtId="0" fontId="52" fillId="0" borderId="0" xfId="1" applyFont="1" applyAlignment="1">
      <alignment vertical="center"/>
    </xf>
    <xf numFmtId="0" fontId="46" fillId="0" borderId="0" xfId="0" applyFont="1" applyAlignment="1">
      <alignment horizontal="center" vertical="center"/>
    </xf>
    <xf numFmtId="0" fontId="53" fillId="0" borderId="0" xfId="0" applyFont="1" applyAlignment="1">
      <alignment vertical="center"/>
    </xf>
    <xf numFmtId="0" fontId="54" fillId="0" borderId="0" xfId="0" applyFont="1" applyAlignment="1">
      <alignment vertical="center"/>
    </xf>
    <xf numFmtId="164" fontId="2" fillId="0" borderId="0" xfId="0" applyNumberFormat="1" applyFont="1" applyAlignment="1">
      <alignment horizontal="center" vertical="center"/>
    </xf>
    <xf numFmtId="0" fontId="11" fillId="0" borderId="0" xfId="0" applyFont="1"/>
    <xf numFmtId="164" fontId="5" fillId="0" borderId="0" xfId="0" applyNumberFormat="1" applyFont="1" applyAlignment="1">
      <alignment horizontal="center" vertical="center"/>
    </xf>
    <xf numFmtId="2" fontId="5" fillId="13" borderId="28" xfId="0" applyNumberFormat="1" applyFont="1" applyFill="1" applyBorder="1" applyAlignment="1">
      <alignment horizontal="center" vertical="center"/>
    </xf>
    <xf numFmtId="2" fontId="5" fillId="13" borderId="7" xfId="0" applyNumberFormat="1" applyFont="1" applyFill="1" applyBorder="1" applyAlignment="1">
      <alignment horizontal="center" vertical="center"/>
    </xf>
    <xf numFmtId="2" fontId="5" fillId="13" borderId="10" xfId="0" applyNumberFormat="1" applyFont="1" applyFill="1" applyBorder="1" applyAlignment="1">
      <alignment horizontal="center" vertical="center"/>
    </xf>
    <xf numFmtId="165" fontId="5" fillId="13" borderId="28" xfId="0" applyNumberFormat="1" applyFont="1" applyFill="1" applyBorder="1" applyAlignment="1">
      <alignment horizontal="center" vertical="center"/>
    </xf>
    <xf numFmtId="0" fontId="51" fillId="0" borderId="0" xfId="0" applyFont="1" applyAlignment="1">
      <alignment horizontal="left" vertical="center"/>
    </xf>
    <xf numFmtId="0" fontId="51" fillId="17" borderId="16" xfId="0" applyFont="1" applyFill="1" applyBorder="1" applyAlignment="1">
      <alignment horizontal="left" vertical="center"/>
    </xf>
    <xf numFmtId="0" fontId="51" fillId="17" borderId="18" xfId="0" applyFont="1" applyFill="1" applyBorder="1" applyAlignment="1">
      <alignment horizontal="left" vertical="center"/>
    </xf>
    <xf numFmtId="0" fontId="51" fillId="17" borderId="30" xfId="0" applyFont="1" applyFill="1" applyBorder="1" applyAlignment="1">
      <alignment horizontal="left" vertical="center"/>
    </xf>
    <xf numFmtId="0" fontId="51" fillId="17" borderId="31" xfId="0" applyFont="1" applyFill="1" applyBorder="1" applyAlignment="1">
      <alignment horizontal="left" vertical="center"/>
    </xf>
    <xf numFmtId="0" fontId="61" fillId="0" borderId="0" xfId="1" applyFont="1" applyAlignment="1">
      <alignment horizontal="left" vertical="center"/>
    </xf>
    <xf numFmtId="0" fontId="51" fillId="17" borderId="22" xfId="0" applyFont="1" applyFill="1" applyBorder="1" applyAlignment="1">
      <alignment horizontal="left" vertical="center"/>
    </xf>
    <xf numFmtId="0" fontId="51" fillId="17" borderId="23" xfId="0" applyFont="1" applyFill="1" applyBorder="1" applyAlignment="1">
      <alignment horizontal="left" vertical="center"/>
    </xf>
    <xf numFmtId="0" fontId="15" fillId="6" borderId="22" xfId="0" applyFont="1" applyFill="1" applyBorder="1"/>
    <xf numFmtId="0" fontId="39" fillId="6" borderId="22" xfId="0" applyFont="1" applyFill="1" applyBorder="1" applyAlignment="1">
      <alignment horizontal="center" vertical="center"/>
    </xf>
    <xf numFmtId="0" fontId="15" fillId="6" borderId="23" xfId="0" applyFont="1" applyFill="1" applyBorder="1"/>
    <xf numFmtId="49" fontId="0" fillId="8" borderId="2" xfId="0" applyNumberFormat="1" applyFill="1" applyBorder="1" applyAlignment="1">
      <alignment horizontal="left" vertical="center"/>
    </xf>
    <xf numFmtId="49" fontId="1" fillId="9" borderId="15" xfId="0" applyNumberFormat="1" applyFont="1" applyFill="1" applyBorder="1" applyAlignment="1">
      <alignment horizontal="right" vertical="center"/>
    </xf>
    <xf numFmtId="49" fontId="0" fillId="8" borderId="15" xfId="0" applyNumberFormat="1" applyFill="1" applyBorder="1" applyAlignment="1">
      <alignment horizontal="left" vertical="center"/>
    </xf>
    <xf numFmtId="49" fontId="1" fillId="8" borderId="14" xfId="0" applyNumberFormat="1" applyFont="1" applyFill="1" applyBorder="1" applyAlignment="1">
      <alignment horizontal="left" vertical="center"/>
    </xf>
    <xf numFmtId="0" fontId="13" fillId="9" borderId="14" xfId="0" applyFont="1" applyFill="1" applyBorder="1" applyAlignment="1">
      <alignment horizontal="right" vertical="center"/>
    </xf>
    <xf numFmtId="0" fontId="13" fillId="9" borderId="15" xfId="0" applyFont="1" applyFill="1" applyBorder="1" applyAlignment="1">
      <alignment horizontal="right" vertical="center"/>
    </xf>
    <xf numFmtId="49" fontId="1" fillId="8" borderId="15" xfId="0" applyNumberFormat="1" applyFont="1" applyFill="1" applyBorder="1" applyAlignment="1">
      <alignment horizontal="left" vertical="center"/>
    </xf>
    <xf numFmtId="0" fontId="62" fillId="19" borderId="22" xfId="0" applyFont="1" applyFill="1" applyBorder="1" applyAlignment="1">
      <alignment horizontal="left" vertical="center"/>
    </xf>
    <xf numFmtId="0" fontId="62" fillId="19" borderId="23" xfId="0" applyFont="1" applyFill="1" applyBorder="1" applyAlignment="1">
      <alignment horizontal="left" vertical="center"/>
    </xf>
    <xf numFmtId="0" fontId="51" fillId="3" borderId="0" xfId="0" applyFont="1" applyFill="1" applyAlignment="1">
      <alignment horizontal="left" vertical="center"/>
    </xf>
    <xf numFmtId="0" fontId="0" fillId="3" borderId="0" xfId="0" applyFill="1" applyAlignment="1">
      <alignment horizontal="left" vertical="center"/>
    </xf>
    <xf numFmtId="0" fontId="51" fillId="17" borderId="22" xfId="0" applyFont="1" applyFill="1" applyBorder="1" applyAlignment="1">
      <alignment horizontal="left"/>
    </xf>
    <xf numFmtId="0" fontId="51" fillId="17" borderId="23" xfId="0" applyFont="1" applyFill="1" applyBorder="1" applyAlignment="1">
      <alignment horizontal="left"/>
    </xf>
    <xf numFmtId="0" fontId="64" fillId="0" borderId="0" xfId="0" applyFont="1"/>
    <xf numFmtId="0" fontId="63" fillId="17" borderId="26" xfId="0" applyFont="1" applyFill="1" applyBorder="1" applyAlignment="1">
      <alignment horizontal="left" vertical="center"/>
    </xf>
    <xf numFmtId="2" fontId="5" fillId="12" borderId="6" xfId="0" applyNumberFormat="1" applyFont="1" applyFill="1" applyBorder="1" applyAlignment="1">
      <alignment horizontal="center" vertical="center"/>
    </xf>
    <xf numFmtId="2" fontId="5" fillId="12" borderId="9" xfId="0" applyNumberFormat="1" applyFont="1" applyFill="1" applyBorder="1" applyAlignment="1">
      <alignment horizontal="center" vertical="center"/>
    </xf>
    <xf numFmtId="0" fontId="1" fillId="9" borderId="19" xfId="0" applyFont="1" applyFill="1" applyBorder="1" applyAlignment="1">
      <alignment horizontal="left" vertical="center"/>
    </xf>
    <xf numFmtId="0" fontId="1" fillId="9" borderId="21" xfId="0" applyFont="1" applyFill="1" applyBorder="1" applyAlignment="1">
      <alignment horizontal="left" vertical="center"/>
    </xf>
    <xf numFmtId="164" fontId="5" fillId="5" borderId="5" xfId="0" applyNumberFormat="1" applyFont="1" applyFill="1" applyBorder="1" applyAlignment="1">
      <alignment horizontal="center" vertical="center"/>
    </xf>
    <xf numFmtId="164" fontId="5" fillId="5" borderId="8" xfId="0" applyNumberFormat="1" applyFont="1" applyFill="1" applyBorder="1" applyAlignment="1">
      <alignment horizontal="center" vertical="center"/>
    </xf>
    <xf numFmtId="0" fontId="4" fillId="0" borderId="0" xfId="0" applyFont="1"/>
    <xf numFmtId="2" fontId="5" fillId="5" borderId="6" xfId="0" applyNumberFormat="1" applyFont="1" applyFill="1" applyBorder="1" applyAlignment="1">
      <alignment horizontal="center" vertical="center"/>
    </xf>
    <xf numFmtId="2" fontId="5" fillId="5" borderId="7" xfId="0" applyNumberFormat="1" applyFont="1" applyFill="1" applyBorder="1" applyAlignment="1">
      <alignment horizontal="center" vertical="center"/>
    </xf>
    <xf numFmtId="2" fontId="5" fillId="5" borderId="24" xfId="0" applyNumberFormat="1" applyFont="1" applyFill="1" applyBorder="1" applyAlignment="1">
      <alignment horizontal="center" vertical="center"/>
    </xf>
    <xf numFmtId="2" fontId="5" fillId="5" borderId="9" xfId="0" applyNumberFormat="1" applyFont="1" applyFill="1" applyBorder="1" applyAlignment="1">
      <alignment horizontal="center" vertical="center"/>
    </xf>
    <xf numFmtId="2" fontId="5" fillId="5" borderId="10" xfId="0" applyNumberFormat="1" applyFont="1" applyFill="1" applyBorder="1" applyAlignment="1">
      <alignment horizontal="center" vertical="center"/>
    </xf>
    <xf numFmtId="2" fontId="5" fillId="5" borderId="25" xfId="0" applyNumberFormat="1" applyFont="1" applyFill="1" applyBorder="1" applyAlignment="1">
      <alignment horizontal="center" vertical="center"/>
    </xf>
    <xf numFmtId="2" fontId="0" fillId="3" borderId="0" xfId="0" applyNumberFormat="1" applyFill="1" applyAlignment="1">
      <alignment horizontal="center" vertical="center"/>
    </xf>
    <xf numFmtId="2" fontId="5" fillId="4" borderId="5" xfId="0" applyNumberFormat="1" applyFont="1" applyFill="1" applyBorder="1" applyAlignment="1">
      <alignment horizontal="center" vertical="center"/>
    </xf>
    <xf numFmtId="2" fontId="5" fillId="4" borderId="12" xfId="0" applyNumberFormat="1" applyFont="1" applyFill="1" applyBorder="1" applyAlignment="1">
      <alignment horizontal="center" vertical="center"/>
    </xf>
    <xf numFmtId="2" fontId="14" fillId="4" borderId="12" xfId="0" applyNumberFormat="1" applyFont="1" applyFill="1" applyBorder="1" applyAlignment="1">
      <alignment horizontal="center" vertical="center"/>
    </xf>
    <xf numFmtId="2" fontId="5" fillId="4" borderId="8" xfId="0" applyNumberFormat="1" applyFont="1" applyFill="1" applyBorder="1" applyAlignment="1">
      <alignment horizontal="center" vertical="center"/>
    </xf>
    <xf numFmtId="2" fontId="5" fillId="13" borderId="14" xfId="0" applyNumberFormat="1" applyFont="1" applyFill="1" applyBorder="1" applyAlignment="1">
      <alignment horizontal="center" vertical="center"/>
    </xf>
    <xf numFmtId="0" fontId="13" fillId="9" borderId="2" xfId="0" applyFont="1" applyFill="1" applyBorder="1" applyAlignment="1">
      <alignment horizontal="right" vertical="center"/>
    </xf>
    <xf numFmtId="165" fontId="5" fillId="13" borderId="15" xfId="0" applyNumberFormat="1" applyFont="1" applyFill="1" applyBorder="1" applyAlignment="1">
      <alignment horizontal="center" vertical="center"/>
    </xf>
    <xf numFmtId="49" fontId="1" fillId="8" borderId="2" xfId="0" applyNumberFormat="1" applyFont="1" applyFill="1" applyBorder="1" applyAlignment="1">
      <alignment horizontal="left" vertical="center"/>
    </xf>
    <xf numFmtId="49" fontId="0" fillId="0" borderId="0" xfId="0" applyNumberFormat="1" applyAlignment="1">
      <alignment horizontal="left" vertical="center"/>
    </xf>
    <xf numFmtId="2" fontId="1" fillId="0" borderId="0" xfId="0" applyNumberFormat="1" applyFont="1" applyAlignment="1">
      <alignment horizontal="center" vertical="center"/>
    </xf>
    <xf numFmtId="2" fontId="5" fillId="13" borderId="4" xfId="0" applyNumberFormat="1" applyFont="1" applyFill="1" applyBorder="1" applyAlignment="1">
      <alignment horizontal="center" vertical="center"/>
    </xf>
    <xf numFmtId="2" fontId="5" fillId="13" borderId="32" xfId="0" applyNumberFormat="1" applyFont="1" applyFill="1" applyBorder="1" applyAlignment="1">
      <alignment horizontal="center" vertical="center"/>
    </xf>
    <xf numFmtId="0" fontId="71" fillId="0" borderId="0" xfId="0" applyFont="1"/>
    <xf numFmtId="2" fontId="5" fillId="12" borderId="4" xfId="0" applyNumberFormat="1" applyFont="1" applyFill="1" applyBorder="1" applyAlignment="1">
      <alignment horizontal="center" vertical="center"/>
    </xf>
    <xf numFmtId="164" fontId="11" fillId="11" borderId="33" xfId="0" applyNumberFormat="1" applyFont="1" applyFill="1" applyBorder="1" applyAlignment="1">
      <alignment horizontal="center" vertical="center" wrapText="1"/>
    </xf>
    <xf numFmtId="164" fontId="11" fillId="11" borderId="34" xfId="0" applyNumberFormat="1" applyFont="1" applyFill="1" applyBorder="1" applyAlignment="1">
      <alignment horizontal="center" vertical="center" wrapText="1"/>
    </xf>
    <xf numFmtId="164" fontId="17" fillId="11" borderId="34" xfId="0" applyNumberFormat="1" applyFont="1" applyFill="1" applyBorder="1" applyAlignment="1">
      <alignment horizontal="center" vertical="center" wrapText="1"/>
    </xf>
    <xf numFmtId="164" fontId="17" fillId="11" borderId="35" xfId="0" applyNumberFormat="1" applyFont="1" applyFill="1" applyBorder="1" applyAlignment="1">
      <alignment horizontal="center" vertical="center" wrapText="1"/>
    </xf>
    <xf numFmtId="2" fontId="14" fillId="10" borderId="14" xfId="0" applyNumberFormat="1" applyFont="1" applyFill="1" applyBorder="1" applyAlignment="1">
      <alignment horizontal="center" vertical="center"/>
    </xf>
    <xf numFmtId="2" fontId="5" fillId="10" borderId="15" xfId="0" applyNumberFormat="1" applyFont="1" applyFill="1" applyBorder="1" applyAlignment="1">
      <alignment horizontal="center" vertical="center"/>
    </xf>
    <xf numFmtId="2" fontId="5" fillId="10" borderId="14" xfId="0" applyNumberFormat="1" applyFont="1" applyFill="1" applyBorder="1" applyAlignment="1">
      <alignment horizontal="center" vertical="center"/>
    </xf>
    <xf numFmtId="2" fontId="14" fillId="10" borderId="28" xfId="0" applyNumberFormat="1" applyFont="1" applyFill="1" applyBorder="1" applyAlignment="1">
      <alignment horizontal="center" vertical="center"/>
    </xf>
    <xf numFmtId="2" fontId="5" fillId="10" borderId="28" xfId="0" applyNumberFormat="1" applyFont="1" applyFill="1" applyBorder="1" applyAlignment="1">
      <alignment horizontal="center" vertical="center"/>
    </xf>
    <xf numFmtId="164" fontId="5" fillId="12" borderId="32" xfId="0" applyNumberFormat="1" applyFont="1" applyFill="1" applyBorder="1" applyAlignment="1">
      <alignment horizontal="center" vertical="center"/>
    </xf>
    <xf numFmtId="2" fontId="5" fillId="12" borderId="7" xfId="0" applyNumberFormat="1" applyFont="1" applyFill="1" applyBorder="1" applyAlignment="1">
      <alignment horizontal="center" vertical="center"/>
    </xf>
    <xf numFmtId="2" fontId="5" fillId="12" borderId="10" xfId="0" applyNumberFormat="1" applyFont="1" applyFill="1" applyBorder="1" applyAlignment="1">
      <alignment horizontal="center" vertical="center"/>
    </xf>
    <xf numFmtId="2" fontId="5" fillId="12" borderId="32" xfId="0" applyNumberFormat="1" applyFont="1" applyFill="1" applyBorder="1" applyAlignment="1">
      <alignment horizontal="center" vertical="center"/>
    </xf>
    <xf numFmtId="0" fontId="5" fillId="6" borderId="5" xfId="0" applyFont="1" applyFill="1" applyBorder="1"/>
    <xf numFmtId="0" fontId="10" fillId="6" borderId="6" xfId="0" applyFont="1" applyFill="1" applyBorder="1" applyAlignment="1">
      <alignment horizontal="center" vertical="center"/>
    </xf>
    <xf numFmtId="0" fontId="5" fillId="6" borderId="6" xfId="0" applyFont="1" applyFill="1" applyBorder="1" applyAlignment="1">
      <alignment horizontal="left" vertical="center"/>
    </xf>
    <xf numFmtId="0" fontId="10" fillId="6" borderId="7" xfId="0" applyFont="1" applyFill="1" applyBorder="1" applyAlignment="1">
      <alignment horizontal="center" vertical="center"/>
    </xf>
    <xf numFmtId="0" fontId="22" fillId="0" borderId="26" xfId="0" applyFont="1" applyBorder="1" applyAlignment="1">
      <alignment textRotation="90"/>
    </xf>
    <xf numFmtId="0" fontId="5" fillId="11" borderId="2" xfId="0" applyFont="1" applyFill="1" applyBorder="1" applyAlignment="1">
      <alignment horizontal="center" vertical="center" wrapText="1"/>
    </xf>
    <xf numFmtId="0" fontId="77" fillId="8" borderId="2" xfId="0" applyFont="1" applyFill="1" applyBorder="1" applyAlignment="1">
      <alignment horizontal="center" vertical="center" wrapText="1"/>
    </xf>
    <xf numFmtId="0" fontId="0" fillId="17" borderId="26" xfId="0" applyFill="1" applyBorder="1"/>
    <xf numFmtId="0" fontId="81" fillId="0" borderId="0" xfId="0" applyFont="1"/>
    <xf numFmtId="166" fontId="1" fillId="0" borderId="0" xfId="0" applyNumberFormat="1" applyFont="1" applyAlignment="1">
      <alignment horizontal="center" vertical="center"/>
    </xf>
    <xf numFmtId="0" fontId="16" fillId="0" borderId="0" xfId="0" applyFont="1"/>
    <xf numFmtId="0" fontId="1" fillId="0" borderId="0" xfId="0" applyFont="1" applyAlignment="1">
      <alignment horizontal="left" vertical="center"/>
    </xf>
    <xf numFmtId="165" fontId="1" fillId="0" borderId="2" xfId="0" applyNumberFormat="1" applyFont="1" applyBorder="1" applyAlignment="1">
      <alignment horizontal="center" vertical="center"/>
    </xf>
    <xf numFmtId="0" fontId="88" fillId="0" borderId="0" xfId="1" applyFont="1"/>
    <xf numFmtId="0" fontId="90" fillId="6" borderId="23" xfId="0" applyFont="1" applyFill="1" applyBorder="1" applyAlignment="1">
      <alignment horizontal="center" vertical="center"/>
    </xf>
    <xf numFmtId="165" fontId="1" fillId="2" borderId="11" xfId="0" applyNumberFormat="1" applyFont="1" applyFill="1" applyBorder="1" applyAlignment="1" applyProtection="1">
      <alignment horizontal="center" vertical="center"/>
      <protection locked="0"/>
    </xf>
    <xf numFmtId="165" fontId="1" fillId="2" borderId="15" xfId="0" applyNumberFormat="1" applyFont="1" applyFill="1" applyBorder="1" applyAlignment="1" applyProtection="1">
      <alignment horizontal="center" vertical="center"/>
      <protection locked="0"/>
    </xf>
    <xf numFmtId="165" fontId="1" fillId="2" borderId="14" xfId="0" applyNumberFormat="1" applyFont="1" applyFill="1" applyBorder="1" applyAlignment="1" applyProtection="1">
      <alignment horizontal="center" vertical="center"/>
      <protection locked="0"/>
    </xf>
    <xf numFmtId="165" fontId="1" fillId="2" borderId="27" xfId="0" applyNumberFormat="1" applyFont="1" applyFill="1" applyBorder="1" applyAlignment="1" applyProtection="1">
      <alignment horizontal="center" vertical="center"/>
      <protection locked="0"/>
    </xf>
    <xf numFmtId="165" fontId="1" fillId="2" borderId="2" xfId="0" applyNumberFormat="1" applyFont="1" applyFill="1" applyBorder="1" applyAlignment="1" applyProtection="1">
      <alignment horizontal="center" vertical="center"/>
      <protection locked="0"/>
    </xf>
    <xf numFmtId="2" fontId="1" fillId="2" borderId="15" xfId="0" applyNumberFormat="1" applyFont="1" applyFill="1" applyBorder="1" applyAlignment="1" applyProtection="1">
      <alignment horizontal="center" vertical="center"/>
      <protection locked="0"/>
    </xf>
    <xf numFmtId="2" fontId="1" fillId="2" borderId="7" xfId="0" applyNumberFormat="1" applyFont="1" applyFill="1" applyBorder="1" applyAlignment="1" applyProtection="1">
      <alignment horizontal="center" vertical="center"/>
      <protection locked="0"/>
    </xf>
    <xf numFmtId="2" fontId="1" fillId="2" borderId="10" xfId="0" applyNumberFormat="1" applyFont="1" applyFill="1" applyBorder="1" applyAlignment="1" applyProtection="1">
      <alignment horizontal="center" vertical="center"/>
      <protection locked="0"/>
    </xf>
    <xf numFmtId="2" fontId="13" fillId="2" borderId="7" xfId="0" applyNumberFormat="1" applyFont="1" applyFill="1" applyBorder="1" applyAlignment="1" applyProtection="1">
      <alignment horizontal="center" vertical="center"/>
      <protection locked="0"/>
    </xf>
    <xf numFmtId="2" fontId="13" fillId="2" borderId="13" xfId="0" applyNumberFormat="1" applyFont="1" applyFill="1" applyBorder="1" applyAlignment="1" applyProtection="1">
      <alignment horizontal="center" vertical="center"/>
      <protection locked="0"/>
    </xf>
    <xf numFmtId="2" fontId="13" fillId="2" borderId="10" xfId="0" applyNumberFormat="1" applyFont="1" applyFill="1" applyBorder="1" applyAlignment="1" applyProtection="1">
      <alignment horizontal="center" vertical="center"/>
      <protection locked="0"/>
    </xf>
    <xf numFmtId="0" fontId="60" fillId="0" borderId="0" xfId="0" applyFont="1" applyAlignment="1">
      <alignment vertical="center"/>
    </xf>
    <xf numFmtId="0" fontId="101" fillId="17" borderId="26" xfId="0" applyFont="1" applyFill="1" applyBorder="1" applyAlignment="1">
      <alignment horizontal="left"/>
    </xf>
    <xf numFmtId="0" fontId="103" fillId="0" borderId="0" xfId="1" applyFont="1" applyAlignment="1">
      <alignment horizontal="right" vertical="center"/>
    </xf>
    <xf numFmtId="0" fontId="104" fillId="0" borderId="0" xfId="0" applyFont="1"/>
    <xf numFmtId="0" fontId="102" fillId="0" borderId="0" xfId="0" applyFont="1"/>
    <xf numFmtId="0" fontId="71" fillId="0" borderId="0" xfId="0" applyFont="1" applyAlignment="1">
      <alignment horizontal="left" vertical="center"/>
    </xf>
    <xf numFmtId="0" fontId="45" fillId="17" borderId="23" xfId="0" applyFont="1" applyFill="1" applyBorder="1" applyAlignment="1">
      <alignment horizontal="left" vertical="center"/>
    </xf>
    <xf numFmtId="0" fontId="45" fillId="17" borderId="2" xfId="0" applyFont="1" applyFill="1" applyBorder="1" applyAlignment="1">
      <alignment horizontal="left" vertical="center"/>
    </xf>
    <xf numFmtId="0" fontId="101" fillId="0" borderId="0" xfId="0" applyFont="1" applyAlignment="1">
      <alignment vertical="center"/>
    </xf>
    <xf numFmtId="0" fontId="101" fillId="17" borderId="17" xfId="0" applyFont="1" applyFill="1" applyBorder="1" applyAlignment="1">
      <alignment horizontal="left" vertical="center"/>
    </xf>
    <xf numFmtId="0" fontId="110" fillId="8" borderId="2" xfId="0" applyFont="1" applyFill="1" applyBorder="1" applyAlignment="1">
      <alignment horizontal="center" vertical="center" wrapText="1"/>
    </xf>
    <xf numFmtId="0" fontId="114" fillId="0" borderId="0" xfId="0" applyFont="1" applyAlignment="1">
      <alignment vertical="center"/>
    </xf>
    <xf numFmtId="0" fontId="25" fillId="0" borderId="0" xfId="0" applyFont="1" applyAlignment="1">
      <alignment vertical="center"/>
    </xf>
    <xf numFmtId="0" fontId="29" fillId="0" borderId="0" xfId="0" applyFont="1"/>
    <xf numFmtId="0" fontId="63" fillId="17" borderId="22" xfId="0" applyFont="1" applyFill="1" applyBorder="1" applyAlignment="1">
      <alignment horizontal="left" vertical="center"/>
    </xf>
    <xf numFmtId="0" fontId="63" fillId="17" borderId="23" xfId="0" applyFont="1" applyFill="1" applyBorder="1" applyAlignment="1">
      <alignment horizontal="left" vertical="center"/>
    </xf>
    <xf numFmtId="0" fontId="115" fillId="0" borderId="0" xfId="0" applyFont="1"/>
    <xf numFmtId="165" fontId="1" fillId="0" borderId="0" xfId="0" applyNumberFormat="1" applyFont="1" applyAlignment="1">
      <alignment horizontal="center" vertical="center"/>
    </xf>
    <xf numFmtId="2" fontId="0" fillId="0" borderId="5" xfId="0" applyNumberFormat="1" applyBorder="1" applyAlignment="1">
      <alignment horizontal="center" vertical="center"/>
    </xf>
    <xf numFmtId="164" fontId="0" fillId="0" borderId="6" xfId="0" applyNumberFormat="1" applyBorder="1" applyAlignment="1">
      <alignment horizontal="center" vertical="center"/>
    </xf>
    <xf numFmtId="164" fontId="0" fillId="15" borderId="7" xfId="0" applyNumberFormat="1" applyFill="1" applyBorder="1" applyAlignment="1">
      <alignment horizontal="center" vertical="center"/>
    </xf>
    <xf numFmtId="164" fontId="0" fillId="0" borderId="0" xfId="0" applyNumberFormat="1" applyAlignment="1">
      <alignment horizontal="center" vertical="center"/>
    </xf>
    <xf numFmtId="2" fontId="0" fillId="0" borderId="12" xfId="0" applyNumberFormat="1" applyBorder="1" applyAlignment="1">
      <alignment horizontal="center" vertical="center"/>
    </xf>
    <xf numFmtId="164" fontId="0" fillId="0" borderId="1" xfId="0" applyNumberFormat="1" applyBorder="1" applyAlignment="1">
      <alignment horizontal="center" vertical="center"/>
    </xf>
    <xf numFmtId="164" fontId="0" fillId="15" borderId="13" xfId="0" applyNumberFormat="1" applyFill="1" applyBorder="1" applyAlignment="1">
      <alignment horizontal="center" vertical="center"/>
    </xf>
    <xf numFmtId="2" fontId="0" fillId="0" borderId="8" xfId="0" applyNumberFormat="1" applyBorder="1" applyAlignment="1">
      <alignment horizontal="center" vertical="center"/>
    </xf>
    <xf numFmtId="164" fontId="0" fillId="0" borderId="9" xfId="0" applyNumberFormat="1" applyBorder="1" applyAlignment="1">
      <alignment horizontal="center" vertical="center"/>
    </xf>
    <xf numFmtId="164" fontId="0" fillId="15" borderId="10" xfId="0" applyNumberFormat="1" applyFill="1" applyBorder="1" applyAlignment="1">
      <alignment horizontal="center" vertical="center"/>
    </xf>
    <xf numFmtId="164" fontId="1" fillId="16" borderId="2" xfId="0" applyNumberFormat="1" applyFont="1" applyFill="1" applyBorder="1" applyAlignment="1">
      <alignment horizontal="center" vertical="center"/>
    </xf>
    <xf numFmtId="0" fontId="23" fillId="0" borderId="0" xfId="0" applyFont="1" applyAlignment="1">
      <alignment horizontal="left" vertical="center"/>
    </xf>
    <xf numFmtId="164" fontId="0" fillId="14" borderId="7" xfId="0" applyNumberFormat="1" applyFill="1" applyBorder="1" applyAlignment="1">
      <alignment horizontal="center" vertical="center"/>
    </xf>
    <xf numFmtId="164" fontId="0" fillId="14" borderId="13" xfId="0" applyNumberFormat="1" applyFill="1" applyBorder="1" applyAlignment="1">
      <alignment horizontal="center" vertical="center"/>
    </xf>
    <xf numFmtId="0" fontId="70" fillId="0" borderId="0" xfId="0" applyFont="1"/>
    <xf numFmtId="164" fontId="0" fillId="14" borderId="10" xfId="0" applyNumberFormat="1" applyFill="1" applyBorder="1" applyAlignment="1">
      <alignment horizontal="center" vertical="center"/>
    </xf>
    <xf numFmtId="0" fontId="106" fillId="0" borderId="0" xfId="0" applyFont="1"/>
    <xf numFmtId="0" fontId="117" fillId="0" borderId="0" xfId="0" applyFont="1"/>
    <xf numFmtId="0" fontId="0" fillId="17" borderId="22" xfId="0" applyFill="1" applyBorder="1" applyAlignment="1">
      <alignment horizontal="left"/>
    </xf>
    <xf numFmtId="0" fontId="118" fillId="0" borderId="0" xfId="0" applyFont="1" applyAlignment="1">
      <alignment vertical="center"/>
    </xf>
    <xf numFmtId="0" fontId="37" fillId="2" borderId="2" xfId="0" applyFont="1" applyFill="1" applyBorder="1" applyAlignment="1">
      <alignment horizontal="left" vertical="center"/>
    </xf>
    <xf numFmtId="0" fontId="26" fillId="2" borderId="23" xfId="0" applyFont="1" applyFill="1" applyBorder="1" applyAlignment="1">
      <alignment horizontal="center" vertical="center"/>
    </xf>
    <xf numFmtId="0" fontId="73" fillId="8" borderId="2" xfId="0" applyFont="1" applyFill="1" applyBorder="1" applyAlignment="1">
      <alignment horizontal="center" vertical="center" wrapText="1"/>
    </xf>
    <xf numFmtId="0" fontId="120" fillId="0" borderId="0" xfId="0" applyFont="1" applyAlignment="1">
      <alignment vertical="center"/>
    </xf>
    <xf numFmtId="0" fontId="122" fillId="0" borderId="0" xfId="0" applyFont="1" applyAlignment="1">
      <alignment vertical="center"/>
    </xf>
    <xf numFmtId="164" fontId="26" fillId="7" borderId="36" xfId="0" applyNumberFormat="1" applyFont="1" applyFill="1" applyBorder="1" applyAlignment="1">
      <alignment horizontal="center" vertical="center" wrapText="1"/>
    </xf>
    <xf numFmtId="164" fontId="26" fillId="7" borderId="37" xfId="0" applyNumberFormat="1" applyFont="1" applyFill="1" applyBorder="1" applyAlignment="1">
      <alignment horizontal="center" vertical="center" wrapText="1"/>
    </xf>
    <xf numFmtId="164" fontId="26" fillId="7" borderId="38" xfId="0" applyNumberFormat="1" applyFont="1" applyFill="1" applyBorder="1" applyAlignment="1">
      <alignment horizontal="center" vertical="center" wrapText="1"/>
    </xf>
    <xf numFmtId="0" fontId="5" fillId="7" borderId="39" xfId="0" applyFont="1" applyFill="1" applyBorder="1" applyAlignment="1">
      <alignment horizontal="center" vertical="center" wrapText="1"/>
    </xf>
    <xf numFmtId="0" fontId="5" fillId="7" borderId="40" xfId="0" applyFont="1" applyFill="1" applyBorder="1" applyAlignment="1">
      <alignment horizontal="center" vertical="center" wrapText="1"/>
    </xf>
    <xf numFmtId="0" fontId="5" fillId="7" borderId="41" xfId="0" applyFont="1" applyFill="1" applyBorder="1" applyAlignment="1">
      <alignment horizontal="center" vertical="center" wrapText="1"/>
    </xf>
    <xf numFmtId="0" fontId="117" fillId="0" borderId="0" xfId="0" applyFont="1" applyAlignment="1">
      <alignment vertical="center"/>
    </xf>
    <xf numFmtId="0" fontId="124" fillId="0" borderId="0" xfId="1" applyFont="1" applyAlignment="1">
      <alignment vertical="center"/>
    </xf>
    <xf numFmtId="0" fontId="45" fillId="19" borderId="26" xfId="0" applyFont="1" applyFill="1" applyBorder="1" applyAlignment="1">
      <alignment horizontal="left" vertical="center"/>
    </xf>
    <xf numFmtId="0" fontId="21" fillId="0" borderId="0" xfId="1" applyAlignment="1">
      <alignment horizontal="left" vertical="center"/>
    </xf>
    <xf numFmtId="164" fontId="128" fillId="6" borderId="22" xfId="0" applyNumberFormat="1" applyFont="1" applyFill="1" applyBorder="1" applyAlignment="1">
      <alignment horizontal="left" vertical="center"/>
    </xf>
    <xf numFmtId="164" fontId="128" fillId="6" borderId="22" xfId="0" applyNumberFormat="1" applyFont="1" applyFill="1" applyBorder="1" applyAlignment="1">
      <alignment horizontal="center" vertical="center"/>
    </xf>
    <xf numFmtId="164" fontId="5" fillId="6" borderId="26" xfId="0" applyNumberFormat="1" applyFont="1" applyFill="1" applyBorder="1" applyAlignment="1">
      <alignment horizontal="left" vertical="center"/>
    </xf>
    <xf numFmtId="164" fontId="128" fillId="6" borderId="23" xfId="0" applyNumberFormat="1" applyFont="1" applyFill="1" applyBorder="1" applyAlignment="1">
      <alignment horizontal="left" vertical="center"/>
    </xf>
    <xf numFmtId="164" fontId="1" fillId="2" borderId="2" xfId="0" applyNumberFormat="1" applyFont="1" applyFill="1" applyBorder="1" applyAlignment="1" applyProtection="1">
      <alignment horizontal="center" vertical="center"/>
      <protection locked="0"/>
    </xf>
    <xf numFmtId="0" fontId="131" fillId="0" borderId="0" xfId="0" applyFont="1" applyAlignment="1">
      <alignment horizontal="left" vertical="center"/>
    </xf>
    <xf numFmtId="2" fontId="57" fillId="18" borderId="6" xfId="0" applyNumberFormat="1" applyFont="1" applyFill="1" applyBorder="1" applyAlignment="1">
      <alignment horizontal="center" vertical="center"/>
    </xf>
    <xf numFmtId="2" fontId="57" fillId="18" borderId="7" xfId="0" applyNumberFormat="1" applyFont="1" applyFill="1" applyBorder="1" applyAlignment="1">
      <alignment horizontal="center" vertical="center"/>
    </xf>
    <xf numFmtId="2" fontId="57" fillId="18" borderId="1" xfId="0" applyNumberFormat="1" applyFont="1" applyFill="1" applyBorder="1" applyAlignment="1">
      <alignment horizontal="center" vertical="center"/>
    </xf>
    <xf numFmtId="2" fontId="57" fillId="18" borderId="13" xfId="0" applyNumberFormat="1" applyFont="1" applyFill="1" applyBorder="1" applyAlignment="1">
      <alignment horizontal="center" vertical="center"/>
    </xf>
    <xf numFmtId="2" fontId="57" fillId="13" borderId="1" xfId="0" applyNumberFormat="1" applyFont="1" applyFill="1" applyBorder="1" applyAlignment="1">
      <alignment horizontal="center" vertical="center"/>
    </xf>
    <xf numFmtId="2" fontId="57" fillId="13" borderId="13" xfId="0" applyNumberFormat="1" applyFont="1" applyFill="1" applyBorder="1" applyAlignment="1">
      <alignment horizontal="center" vertical="center"/>
    </xf>
    <xf numFmtId="2" fontId="57" fillId="20" borderId="9" xfId="0" applyNumberFormat="1" applyFont="1" applyFill="1" applyBorder="1" applyAlignment="1">
      <alignment horizontal="center" vertical="center"/>
    </xf>
    <xf numFmtId="2" fontId="57" fillId="20" borderId="10" xfId="0" applyNumberFormat="1" applyFont="1" applyFill="1" applyBorder="1" applyAlignment="1">
      <alignment horizontal="center" vertical="center"/>
    </xf>
    <xf numFmtId="0" fontId="89" fillId="0" borderId="0" xfId="0" applyFont="1"/>
    <xf numFmtId="0" fontId="43" fillId="0" borderId="0" xfId="0" applyFont="1" applyAlignment="1">
      <alignment vertical="center" wrapText="1"/>
    </xf>
    <xf numFmtId="2" fontId="5" fillId="13" borderId="1" xfId="0" applyNumberFormat="1" applyFont="1" applyFill="1" applyBorder="1" applyAlignment="1">
      <alignment horizontal="center" vertical="center"/>
    </xf>
    <xf numFmtId="2" fontId="5" fillId="13" borderId="6" xfId="0" applyNumberFormat="1" applyFont="1" applyFill="1" applyBorder="1" applyAlignment="1">
      <alignment horizontal="center" vertical="center"/>
    </xf>
    <xf numFmtId="0" fontId="13" fillId="9" borderId="12" xfId="0" applyFont="1" applyFill="1" applyBorder="1" applyAlignment="1">
      <alignment horizontal="left" vertical="center"/>
    </xf>
    <xf numFmtId="2" fontId="5" fillId="13" borderId="13" xfId="0" applyNumberFormat="1" applyFont="1" applyFill="1" applyBorder="1" applyAlignment="1">
      <alignment horizontal="center" vertical="center"/>
    </xf>
    <xf numFmtId="2" fontId="5" fillId="13" borderId="9" xfId="0" applyNumberFormat="1" applyFont="1" applyFill="1" applyBorder="1" applyAlignment="1">
      <alignment horizontal="center" vertical="center"/>
    </xf>
    <xf numFmtId="0" fontId="39" fillId="6" borderId="23" xfId="0" applyFont="1" applyFill="1" applyBorder="1" applyAlignment="1">
      <alignment horizontal="left" vertical="center"/>
    </xf>
    <xf numFmtId="0" fontId="1" fillId="9" borderId="5" xfId="0" applyFont="1" applyFill="1" applyBorder="1" applyAlignment="1">
      <alignment horizontal="left" vertical="center"/>
    </xf>
    <xf numFmtId="164" fontId="5" fillId="13" borderId="6" xfId="0" applyNumberFormat="1" applyFont="1" applyFill="1" applyBorder="1" applyAlignment="1">
      <alignment horizontal="center" vertical="center"/>
    </xf>
    <xf numFmtId="164" fontId="5" fillId="13" borderId="7" xfId="0" applyNumberFormat="1" applyFont="1" applyFill="1" applyBorder="1" applyAlignment="1">
      <alignment horizontal="center" vertical="center"/>
    </xf>
    <xf numFmtId="164" fontId="5" fillId="13" borderId="9" xfId="0" applyNumberFormat="1" applyFont="1" applyFill="1" applyBorder="1" applyAlignment="1">
      <alignment horizontal="center" vertical="center"/>
    </xf>
    <xf numFmtId="164" fontId="5" fillId="13" borderId="10" xfId="0" applyNumberFormat="1" applyFont="1" applyFill="1" applyBorder="1" applyAlignment="1">
      <alignment horizontal="center" vertical="center"/>
    </xf>
    <xf numFmtId="0" fontId="5" fillId="13" borderId="2" xfId="0" applyFont="1" applyFill="1" applyBorder="1" applyAlignment="1" applyProtection="1">
      <alignment horizontal="center" vertical="center" wrapText="1"/>
      <protection locked="0"/>
    </xf>
    <xf numFmtId="0" fontId="5" fillId="13" borderId="41" xfId="0" applyFont="1" applyFill="1" applyBorder="1" applyAlignment="1" applyProtection="1">
      <alignment horizontal="center" vertical="center" wrapText="1"/>
      <protection locked="0"/>
    </xf>
    <xf numFmtId="0" fontId="140" fillId="0" borderId="0" xfId="0" applyFont="1" applyAlignment="1">
      <alignment vertical="center"/>
    </xf>
    <xf numFmtId="0" fontId="14" fillId="6" borderId="22" xfId="0" applyFont="1" applyFill="1" applyBorder="1" applyAlignment="1">
      <alignment horizontal="center" vertical="center"/>
    </xf>
    <xf numFmtId="0" fontId="0" fillId="6" borderId="23" xfId="0" applyFill="1" applyBorder="1"/>
    <xf numFmtId="0" fontId="39" fillId="6" borderId="26" xfId="0" applyFont="1" applyFill="1" applyBorder="1" applyAlignment="1">
      <alignment horizontal="left" vertical="center"/>
    </xf>
    <xf numFmtId="0" fontId="0" fillId="6" borderId="22" xfId="0" applyFill="1" applyBorder="1"/>
    <xf numFmtId="0" fontId="45" fillId="17" borderId="29" xfId="0" applyFont="1" applyFill="1" applyBorder="1" applyAlignment="1">
      <alignment horizontal="left" vertical="center"/>
    </xf>
    <xf numFmtId="0" fontId="45" fillId="17" borderId="26" xfId="0" applyFont="1" applyFill="1" applyBorder="1" applyAlignment="1">
      <alignment horizontal="left" vertical="center"/>
    </xf>
    <xf numFmtId="0" fontId="145" fillId="0" borderId="0" xfId="0" applyFont="1" applyAlignment="1">
      <alignment vertical="center"/>
    </xf>
    <xf numFmtId="0" fontId="140" fillId="0" borderId="0" xfId="0" applyFont="1" applyAlignment="1">
      <alignment horizontal="left" vertical="center"/>
    </xf>
    <xf numFmtId="0" fontId="147" fillId="3" borderId="0" xfId="0" applyFont="1" applyFill="1" applyAlignment="1">
      <alignment horizontal="left" vertical="center"/>
    </xf>
    <xf numFmtId="0" fontId="95" fillId="17" borderId="26" xfId="0" applyFont="1" applyFill="1" applyBorder="1" applyAlignment="1">
      <alignment horizontal="left" vertical="center"/>
    </xf>
    <xf numFmtId="0" fontId="63" fillId="0" borderId="0" xfId="0" applyFont="1" applyAlignment="1">
      <alignment horizontal="left" vertical="center"/>
    </xf>
    <xf numFmtId="0" fontId="16" fillId="8" borderId="14" xfId="0" applyFont="1" applyFill="1" applyBorder="1" applyAlignment="1">
      <alignment textRotation="90" shrinkToFit="1"/>
    </xf>
    <xf numFmtId="0" fontId="0" fillId="8" borderId="28" xfId="0" applyFill="1" applyBorder="1" applyAlignment="1">
      <alignment textRotation="90" shrinkToFit="1"/>
    </xf>
    <xf numFmtId="0" fontId="0" fillId="8" borderId="15" xfId="0" applyFill="1" applyBorder="1" applyAlignment="1">
      <alignment textRotation="90" shrinkToFit="1"/>
    </xf>
  </cellXfs>
  <cellStyles count="2">
    <cellStyle name="Hyperlink" xfId="1" builtinId="8"/>
    <cellStyle name="Normal" xfId="0" builtinId="0"/>
  </cellStyles>
  <dxfs count="19">
    <dxf>
      <font>
        <b/>
        <i val="0"/>
        <color rgb="FFFF0000"/>
      </font>
    </dxf>
    <dxf>
      <font>
        <b/>
        <i val="0"/>
        <strike val="0"/>
        <color rgb="FFFF0000"/>
      </font>
    </dxf>
    <dxf>
      <font>
        <b/>
        <i val="0"/>
        <color rgb="FFFF0000"/>
      </font>
    </dxf>
    <dxf>
      <font>
        <b/>
        <i val="0"/>
        <color rgb="FFFF0000"/>
      </font>
    </dxf>
    <dxf>
      <font>
        <b/>
        <i val="0"/>
        <color rgb="FFFF0000"/>
      </font>
    </dxf>
    <dxf>
      <font>
        <b/>
        <i val="0"/>
        <strike val="0"/>
        <color rgb="FFFF0000"/>
      </font>
    </dxf>
    <dxf>
      <font>
        <b/>
        <i val="0"/>
        <color rgb="FFFF0000"/>
      </font>
    </dxf>
    <dxf>
      <font>
        <b/>
        <i val="0"/>
        <strike val="0"/>
        <color rgb="FFFF0000"/>
      </font>
    </dxf>
    <dxf>
      <font>
        <b/>
        <i val="0"/>
        <color rgb="FFFF0000"/>
      </font>
    </dxf>
    <dxf>
      <font>
        <b/>
        <i val="0"/>
        <color rgb="FFFF0000"/>
      </font>
    </dxf>
    <dxf>
      <font>
        <b/>
        <i val="0"/>
        <color rgb="FFFF0000"/>
      </font>
    </dxf>
    <dxf>
      <font>
        <b/>
        <i val="0"/>
        <color rgb="FFFF0000"/>
      </font>
    </dxf>
    <dxf>
      <font>
        <b/>
        <i val="0"/>
        <color rgb="FFFFFF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s>
  <tableStyles count="0" defaultTableStyle="TableStyleMedium2" defaultPivotStyle="PivotStyleLight16"/>
  <colors>
    <mruColors>
      <color rgb="FF980C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3.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eg"/><Relationship Id="rId1" Type="http://schemas.openxmlformats.org/officeDocument/2006/relationships/image" Target="../media/image1.jpg"/></Relationships>
</file>

<file path=xl/drawings/_rels/drawing5.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6.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9.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jpg"/><Relationship Id="rId1" Type="http://schemas.openxmlformats.org/officeDocument/2006/relationships/image" Target="../media/image10.jpg"/></Relationships>
</file>

<file path=xl/drawings/drawing1.xml><?xml version="1.0" encoding="utf-8"?>
<xdr:wsDr xmlns:xdr="http://schemas.openxmlformats.org/drawingml/2006/spreadsheetDrawing" xmlns:a="http://schemas.openxmlformats.org/drawingml/2006/main">
  <xdr:oneCellAnchor>
    <xdr:from>
      <xdr:col>2</xdr:col>
      <xdr:colOff>10604</xdr:colOff>
      <xdr:row>110</xdr:row>
      <xdr:rowOff>84812</xdr:rowOff>
    </xdr:from>
    <xdr:ext cx="16603717" cy="8411488"/>
    <xdr:sp macro="" textlink="">
      <xdr:nvSpPr>
        <xdr:cNvPr id="6" name="TextBox 5">
          <a:extLst>
            <a:ext uri="{FF2B5EF4-FFF2-40B4-BE49-F238E27FC236}">
              <a16:creationId xmlns:a16="http://schemas.microsoft.com/office/drawing/2014/main" id="{01F87D3B-00FE-42A6-8499-EE2D5AC27F6E}"/>
            </a:ext>
          </a:extLst>
        </xdr:cNvPr>
        <xdr:cNvSpPr txBox="1"/>
      </xdr:nvSpPr>
      <xdr:spPr>
        <a:xfrm>
          <a:off x="233761" y="22346098"/>
          <a:ext cx="16603717" cy="8411488"/>
        </a:xfrm>
        <a:prstGeom prst="rect">
          <a:avLst/>
        </a:prstGeom>
        <a:solidFill>
          <a:sysClr val="window" lastClr="FFFFFF"/>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0" i="0" u="none" baseline="0">
              <a:solidFill>
                <a:sysClr val="windowText" lastClr="000000"/>
              </a:solidFill>
              <a:effectLst/>
              <a:latin typeface="+mn-lt"/>
              <a:ea typeface="+mn-ea"/>
              <a:cs typeface="+mn-cs"/>
            </a:rPr>
            <a:t>If you are of that school of thought </a:t>
          </a:r>
          <a:r>
            <a:rPr lang="en-US" sz="1200" b="0" i="0" baseline="0">
              <a:solidFill>
                <a:sysClr val="windowText" lastClr="000000"/>
              </a:solidFill>
              <a:effectLst/>
              <a:latin typeface="+mn-lt"/>
              <a:ea typeface="+mn-ea"/>
              <a:cs typeface="+mn-cs"/>
            </a:rPr>
            <a:t>that </a:t>
          </a:r>
          <a:r>
            <a:rPr lang="en-US" sz="1200" b="1" i="1" u="none" baseline="0">
              <a:solidFill>
                <a:sysClr val="windowText" lastClr="000000"/>
              </a:solidFill>
              <a:effectLst/>
              <a:latin typeface="+mn-lt"/>
              <a:ea typeface="+mn-ea"/>
              <a:cs typeface="+mn-cs"/>
            </a:rPr>
            <a:t>wants</a:t>
          </a:r>
          <a:r>
            <a:rPr lang="en-US" sz="1200" b="0" i="0" baseline="0">
              <a:solidFill>
                <a:sysClr val="windowText" lastClr="000000"/>
              </a:solidFill>
              <a:effectLst/>
              <a:latin typeface="+mn-lt"/>
              <a:ea typeface="+mn-ea"/>
              <a:cs typeface="+mn-cs"/>
            </a:rPr>
            <a:t> to maintain a </a:t>
          </a:r>
          <a:r>
            <a:rPr lang="en-US" sz="1200" b="1" i="1" u="none" baseline="0">
              <a:solidFill>
                <a:sysClr val="windowText" lastClr="000000"/>
              </a:solidFill>
              <a:effectLst/>
              <a:latin typeface="+mn-lt"/>
              <a:ea typeface="+mn-ea"/>
              <a:cs typeface="+mn-cs"/>
            </a:rPr>
            <a:t>constant</a:t>
          </a:r>
          <a:r>
            <a:rPr lang="en-US" sz="1200" b="0" i="0" baseline="0">
              <a:solidFill>
                <a:sysClr val="windowText" lastClr="000000"/>
              </a:solidFill>
              <a:effectLst/>
              <a:latin typeface="+mn-lt"/>
              <a:ea typeface="+mn-ea"/>
              <a:cs typeface="+mn-cs"/>
            </a:rPr>
            <a:t> </a:t>
          </a:r>
          <a:r>
            <a:rPr lang="en-US" sz="1200" b="1" i="1" baseline="0">
              <a:solidFill>
                <a:srgbClr val="00B0F0"/>
              </a:solidFill>
              <a:effectLst/>
              <a:latin typeface="+mn-lt"/>
              <a:ea typeface="+mn-ea"/>
              <a:cs typeface="+mn-cs"/>
            </a:rPr>
            <a:t>Base</a:t>
          </a:r>
          <a:r>
            <a:rPr lang="en-US" sz="1200" b="0" i="0" baseline="0">
              <a:solidFill>
                <a:sysClr val="windowText" lastClr="000000"/>
              </a:solidFill>
              <a:effectLst/>
              <a:latin typeface="+mn-lt"/>
              <a:ea typeface="+mn-ea"/>
              <a:cs typeface="+mn-cs"/>
            </a:rPr>
            <a:t>, as close to 65mm as possible (whether choosing a fixed-base stereo camera or a minimized-base twin rig), </a:t>
          </a:r>
          <a:r>
            <a:rPr lang="en-US" sz="1200" b="1" i="1" u="none" baseline="0">
              <a:solidFill>
                <a:sysClr val="windowText" lastClr="000000"/>
              </a:solidFill>
              <a:effectLst/>
              <a:latin typeface="+mn-lt"/>
              <a:ea typeface="+mn-ea"/>
              <a:cs typeface="+mn-cs"/>
            </a:rPr>
            <a:t>and you also want</a:t>
          </a:r>
          <a:r>
            <a:rPr lang="en-US" sz="1200" b="0" i="0" baseline="0">
              <a:solidFill>
                <a:sysClr val="windowText" lastClr="000000"/>
              </a:solidFill>
              <a:effectLst/>
              <a:latin typeface="+mn-lt"/>
              <a:ea typeface="+mn-ea"/>
              <a:cs typeface="+mn-cs"/>
            </a:rPr>
            <a:t> to record OFDs at a </a:t>
          </a:r>
          <a:r>
            <a:rPr lang="en-US" sz="1200" b="1" i="1" u="none" baseline="0">
              <a:solidFill>
                <a:sysClr val="windowText" lastClr="000000"/>
              </a:solidFill>
              <a:effectLst/>
              <a:latin typeface="+mn-lt"/>
              <a:ea typeface="+mn-ea"/>
              <a:cs typeface="+mn-cs"/>
            </a:rPr>
            <a:t>minimum</a:t>
          </a:r>
          <a:r>
            <a:rPr lang="en-US" sz="1200" b="0" i="0" baseline="0">
              <a:solidFill>
                <a:sysClr val="windowText" lastClr="000000"/>
              </a:solidFill>
              <a:effectLst/>
              <a:latin typeface="+mn-lt"/>
              <a:ea typeface="+mn-ea"/>
              <a:cs typeface="+mn-cs"/>
            </a:rPr>
            <a:t> </a:t>
          </a:r>
          <a:r>
            <a:rPr lang="en-US" sz="1200" b="1" i="1" baseline="0">
              <a:solidFill>
                <a:srgbClr val="00B0F0"/>
              </a:solidFill>
              <a:effectLst/>
              <a:latin typeface="+mn-lt"/>
              <a:ea typeface="+mn-ea"/>
              <a:cs typeface="+mn-cs"/>
            </a:rPr>
            <a:t>% of MAOFD </a:t>
          </a:r>
          <a:r>
            <a:rPr lang="en-US" sz="1200" b="0" i="0" baseline="0">
              <a:solidFill>
                <a:sysClr val="windowText" lastClr="000000"/>
              </a:solidFill>
              <a:effectLst/>
              <a:latin typeface="+mn-lt"/>
              <a:ea typeface="+mn-ea"/>
              <a:cs typeface="+mn-cs"/>
            </a:rPr>
            <a:t>in every view (i.e. recording OFDs that are at least 70% of MAOFD, or some other percentage of </a:t>
          </a:r>
          <a:r>
            <a:rPr lang="en-US" sz="1200" b="1" i="1" u="sng" baseline="0">
              <a:solidFill>
                <a:sysClr val="windowText" lastClr="000000"/>
              </a:solidFill>
              <a:effectLst/>
              <a:latin typeface="+mn-lt"/>
              <a:ea typeface="+mn-ea"/>
              <a:cs typeface="+mn-cs"/>
            </a:rPr>
            <a:t>your</a:t>
          </a:r>
          <a:r>
            <a:rPr lang="en-US" sz="1200" b="0" i="0" baseline="0">
              <a:solidFill>
                <a:sysClr val="windowText" lastClr="000000"/>
              </a:solidFill>
              <a:effectLst/>
              <a:latin typeface="+mn-lt"/>
              <a:ea typeface="+mn-ea"/>
              <a:cs typeface="+mn-cs"/>
            </a:rPr>
            <a:t> choice), </a:t>
          </a:r>
          <a:r>
            <a:rPr lang="en-US" sz="1200" b="1" i="1" u="none" baseline="0">
              <a:solidFill>
                <a:sysClr val="windowText" lastClr="000000"/>
              </a:solidFill>
              <a:effectLst/>
              <a:latin typeface="+mn-lt"/>
              <a:ea typeface="+mn-ea"/>
              <a:cs typeface="+mn-cs"/>
            </a:rPr>
            <a:t>and you also want</a:t>
          </a:r>
          <a:r>
            <a:rPr lang="en-US" sz="1200" b="1" i="1" baseline="0">
              <a:solidFill>
                <a:sysClr val="windowText" lastClr="000000"/>
              </a:solidFill>
              <a:effectLst/>
              <a:latin typeface="+mn-lt"/>
              <a:ea typeface="+mn-ea"/>
              <a:cs typeface="+mn-cs"/>
            </a:rPr>
            <a:t> </a:t>
          </a:r>
          <a:r>
            <a:rPr lang="en-US" sz="1200" b="0" i="0" baseline="0">
              <a:solidFill>
                <a:sysClr val="windowText" lastClr="000000"/>
              </a:solidFill>
              <a:effectLst/>
              <a:latin typeface="+mn-lt"/>
              <a:ea typeface="+mn-ea"/>
              <a:cs typeface="+mn-cs"/>
            </a:rPr>
            <a:t>to consistently maintain </a:t>
          </a:r>
          <a:r>
            <a:rPr lang="en-US" sz="1200" b="1" i="1" u="sng" baseline="0">
              <a:solidFill>
                <a:sysClr val="windowText" lastClr="000000"/>
              </a:solidFill>
              <a:effectLst/>
              <a:latin typeface="+mn-lt"/>
              <a:ea typeface="+mn-ea"/>
              <a:cs typeface="+mn-cs"/>
            </a:rPr>
            <a:t>your</a:t>
          </a:r>
          <a:r>
            <a:rPr lang="en-US" sz="1200" b="0" i="0" baseline="0">
              <a:solidFill>
                <a:sysClr val="windowText" lastClr="000000"/>
              </a:solidFill>
              <a:effectLst/>
              <a:latin typeface="+mn-lt"/>
              <a:ea typeface="+mn-ea"/>
              <a:cs typeface="+mn-cs"/>
            </a:rPr>
            <a:t> </a:t>
          </a:r>
          <a:r>
            <a:rPr lang="en-US" sz="1200" b="1" i="1" baseline="0">
              <a:solidFill>
                <a:sysClr val="windowText" lastClr="000000"/>
              </a:solidFill>
              <a:effectLst/>
              <a:latin typeface="+mn-lt"/>
              <a:ea typeface="+mn-ea"/>
              <a:cs typeface="+mn-cs"/>
            </a:rPr>
            <a:t>Desired Minimum Final Image Resolution</a:t>
          </a:r>
          <a:r>
            <a:rPr lang="en-US" sz="1200" b="0" i="0" baseline="0">
              <a:solidFill>
                <a:sysClr val="windowText" lastClr="000000"/>
              </a:solidFill>
              <a:effectLst/>
              <a:latin typeface="+mn-lt"/>
              <a:ea typeface="+mn-ea"/>
              <a:cs typeface="+mn-cs"/>
            </a:rPr>
            <a:t>, from one view to the next, which I vigorously contend is </a:t>
          </a:r>
          <a:r>
            <a:rPr lang="en-US" sz="1200" b="1" i="1" u="sng" baseline="0">
              <a:solidFill>
                <a:sysClr val="windowText" lastClr="000000"/>
              </a:solidFill>
              <a:effectLst/>
              <a:latin typeface="+mn-lt"/>
              <a:ea typeface="+mn-ea"/>
              <a:cs typeface="+mn-cs"/>
            </a:rPr>
            <a:t>necessary for a readily immersive user experience</a:t>
          </a:r>
          <a:r>
            <a:rPr lang="en-US" sz="1200" b="0" i="0" baseline="0">
              <a:solidFill>
                <a:sysClr val="windowText" lastClr="000000"/>
              </a:solidFill>
              <a:effectLst/>
              <a:latin typeface="+mn-lt"/>
              <a:ea typeface="+mn-ea"/>
              <a:cs typeface="+mn-cs"/>
            </a:rPr>
            <a:t>, then you should </a:t>
          </a:r>
          <a:r>
            <a:rPr lang="en-US" sz="1200" b="1" i="1" u="none" baseline="0">
              <a:solidFill>
                <a:sysClr val="windowText" lastClr="000000"/>
              </a:solidFill>
              <a:effectLst/>
              <a:latin typeface="+mn-lt"/>
              <a:ea typeface="+mn-ea"/>
              <a:cs typeface="+mn-cs"/>
            </a:rPr>
            <a:t>always</a:t>
          </a:r>
          <a:r>
            <a:rPr lang="en-US" sz="1200" b="0" i="0" baseline="0">
              <a:solidFill>
                <a:sysClr val="windowText" lastClr="000000"/>
              </a:solidFill>
              <a:effectLst/>
              <a:latin typeface="+mn-lt"/>
              <a:ea typeface="+mn-ea"/>
              <a:cs typeface="+mn-cs"/>
            </a:rPr>
            <a:t> shoot subject spaces having Near-to-Far distances that </a:t>
          </a:r>
          <a:r>
            <a:rPr lang="en-US" sz="1200" b="1" i="1" u="none" baseline="0">
              <a:solidFill>
                <a:sysClr val="windowText" lastClr="000000"/>
              </a:solidFill>
              <a:effectLst/>
              <a:latin typeface="+mn-lt"/>
              <a:ea typeface="+mn-ea"/>
              <a:cs typeface="+mn-cs"/>
            </a:rPr>
            <a:t>require</a:t>
          </a:r>
          <a:r>
            <a:rPr lang="en-US" sz="1200" b="0" i="0" baseline="0">
              <a:solidFill>
                <a:sysClr val="windowText" lastClr="000000"/>
              </a:solidFill>
              <a:effectLst/>
              <a:latin typeface="+mn-lt"/>
              <a:ea typeface="+mn-ea"/>
              <a:cs typeface="+mn-cs"/>
            </a:rPr>
            <a:t> the</a:t>
          </a:r>
          <a:r>
            <a:rPr lang="en-US" sz="1200" b="0" i="0" baseline="0">
              <a:solidFill>
                <a:srgbClr val="00B050"/>
              </a:solidFill>
              <a:effectLst/>
              <a:latin typeface="+mn-lt"/>
              <a:ea typeface="+mn-ea"/>
              <a:cs typeface="+mn-cs"/>
            </a:rPr>
            <a:t> </a:t>
          </a:r>
          <a:r>
            <a:rPr lang="en-US" sz="1400" b="1" i="0" u="sng" baseline="0">
              <a:solidFill>
                <a:srgbClr val="00B0F0"/>
              </a:solidFill>
              <a:effectLst/>
              <a:latin typeface="+mn-lt"/>
              <a:ea typeface="+mn-ea"/>
              <a:cs typeface="+mn-cs"/>
            </a:rPr>
            <a:t>Eq. 2</a:t>
          </a:r>
          <a:r>
            <a:rPr lang="en-US" sz="1400" b="1" i="1" baseline="0">
              <a:solidFill>
                <a:srgbClr val="00B0F0"/>
              </a:solidFill>
              <a:effectLst/>
              <a:latin typeface="+mn-lt"/>
              <a:ea typeface="+mn-ea"/>
              <a:cs typeface="+mn-cs"/>
            </a:rPr>
            <a:t> Key f-Number</a:t>
          </a:r>
          <a:r>
            <a:rPr lang="en-US" sz="1400" b="0" i="0" baseline="0">
              <a:solidFill>
                <a:srgbClr val="00B0F0"/>
              </a:solidFill>
              <a:effectLst/>
              <a:latin typeface="+mn-lt"/>
              <a:ea typeface="+mn-ea"/>
              <a:cs typeface="+mn-cs"/>
            </a:rPr>
            <a:t> </a:t>
          </a:r>
          <a:r>
            <a:rPr lang="en-US" sz="1200" b="0" i="0" baseline="0">
              <a:solidFill>
                <a:sysClr val="windowText" lastClr="000000"/>
              </a:solidFill>
              <a:effectLst/>
              <a:latin typeface="+mn-lt"/>
              <a:ea typeface="+mn-ea"/>
              <a:cs typeface="+mn-cs"/>
            </a:rPr>
            <a:t>for sufficient DoF (or spaces requiring a larger f-Number, if the system can support it).  </a:t>
          </a:r>
          <a:br>
            <a:rPr lang="en-US" sz="1050" b="0" i="0" baseline="0">
              <a:solidFill>
                <a:sysClr val="windowText" lastClr="000000"/>
              </a:solidFill>
              <a:effectLst/>
              <a:latin typeface="+mn-lt"/>
              <a:ea typeface="+mn-ea"/>
              <a:cs typeface="+mn-cs"/>
            </a:rPr>
          </a:br>
          <a:br>
            <a:rPr lang="en-US" sz="1050" b="0" i="0" baseline="0">
              <a:solidFill>
                <a:sysClr val="windowText" lastClr="000000"/>
              </a:solidFill>
              <a:effectLst/>
              <a:latin typeface="+mn-lt"/>
              <a:ea typeface="+mn-ea"/>
              <a:cs typeface="+mn-cs"/>
            </a:rPr>
          </a:br>
          <a:r>
            <a:rPr lang="en-US" sz="1200" b="0" i="0" baseline="0">
              <a:solidFill>
                <a:sysClr val="windowText" lastClr="000000"/>
              </a:solidFill>
              <a:effectLst/>
              <a:latin typeface="+mn-lt"/>
              <a:ea typeface="+mn-ea"/>
              <a:cs typeface="+mn-cs"/>
            </a:rPr>
            <a:t>This is the "magic" of the </a:t>
          </a:r>
          <a:r>
            <a:rPr lang="en-US" sz="1400" b="1" i="1" baseline="0">
              <a:solidFill>
                <a:srgbClr val="00B0F0"/>
              </a:solidFill>
              <a:effectLst/>
              <a:latin typeface="+mn-lt"/>
              <a:ea typeface="+mn-ea"/>
              <a:cs typeface="+mn-cs"/>
            </a:rPr>
            <a:t>Key f-Number</a:t>
          </a:r>
          <a:r>
            <a:rPr lang="en-US" sz="1200" b="0" i="0" baseline="0">
              <a:solidFill>
                <a:sysClr val="windowText" lastClr="000000"/>
              </a:solidFill>
              <a:effectLst/>
              <a:latin typeface="+mn-lt"/>
              <a:ea typeface="+mn-ea"/>
              <a:cs typeface="+mn-cs"/>
            </a:rPr>
            <a:t>, when marked on a DoFMaster disk to indicate the many possible combinations of Near and Far distances, at which </a:t>
          </a:r>
          <a:r>
            <a:rPr lang="en-US" sz="1200" b="1" i="1" u="none" baseline="0">
              <a:solidFill>
                <a:sysClr val="windowText" lastClr="000000"/>
              </a:solidFill>
              <a:effectLst/>
              <a:latin typeface="+mn-lt"/>
              <a:ea typeface="+mn-ea"/>
              <a:cs typeface="+mn-cs"/>
            </a:rPr>
            <a:t>both</a:t>
          </a:r>
          <a:r>
            <a:rPr lang="en-US" sz="1200" b="0" i="0" baseline="0">
              <a:solidFill>
                <a:sysClr val="windowText" lastClr="000000"/>
              </a:solidFill>
              <a:effectLst/>
              <a:latin typeface="+mn-lt"/>
              <a:ea typeface="+mn-ea"/>
              <a:cs typeface="+mn-cs"/>
            </a:rPr>
            <a:t> of these subjectively specified goals (</a:t>
          </a:r>
          <a:r>
            <a:rPr lang="en-US" sz="1200" b="1" i="1" u="sng" baseline="0">
              <a:solidFill>
                <a:sysClr val="windowText" lastClr="000000"/>
              </a:solidFill>
              <a:effectLst/>
              <a:latin typeface="+mn-lt"/>
              <a:ea typeface="+mn-ea"/>
              <a:cs typeface="+mn-cs"/>
            </a:rPr>
            <a:t>your</a:t>
          </a:r>
          <a:r>
            <a:rPr lang="en-US" sz="1200" b="0" i="0" baseline="0">
              <a:solidFill>
                <a:sysClr val="windowText" lastClr="000000"/>
              </a:solidFill>
              <a:effectLst/>
              <a:latin typeface="+mn-lt"/>
              <a:ea typeface="+mn-ea"/>
              <a:cs typeface="+mn-cs"/>
            </a:rPr>
            <a:t> minimums for </a:t>
          </a:r>
          <a:r>
            <a:rPr lang="en-US" sz="1200" b="1" i="1" baseline="0">
              <a:solidFill>
                <a:sysClr val="windowText" lastClr="000000"/>
              </a:solidFill>
              <a:effectLst/>
              <a:latin typeface="+mn-lt"/>
              <a:ea typeface="+mn-ea"/>
              <a:cs typeface="+mn-cs"/>
            </a:rPr>
            <a:t>Final Image Resolution </a:t>
          </a:r>
          <a:r>
            <a:rPr lang="en-US" sz="1200" b="0" i="0" baseline="0">
              <a:solidFill>
                <a:sysClr val="windowText" lastClr="000000"/>
              </a:solidFill>
              <a:effectLst/>
              <a:latin typeface="+mn-lt"/>
              <a:ea typeface="+mn-ea"/>
              <a:cs typeface="+mn-cs"/>
            </a:rPr>
            <a:t>and </a:t>
          </a:r>
          <a:r>
            <a:rPr lang="en-US" sz="1200" b="1" i="1" baseline="0">
              <a:solidFill>
                <a:srgbClr val="00B0F0"/>
              </a:solidFill>
              <a:effectLst/>
              <a:latin typeface="+mn-lt"/>
              <a:ea typeface="+mn-ea"/>
              <a:cs typeface="+mn-cs"/>
            </a:rPr>
            <a:t>% of MAOFD</a:t>
          </a:r>
          <a:r>
            <a:rPr lang="en-US" sz="1200" b="0" i="0" baseline="0">
              <a:solidFill>
                <a:sysClr val="windowText" lastClr="000000"/>
              </a:solidFill>
              <a:effectLst/>
              <a:latin typeface="+mn-lt"/>
              <a:ea typeface="+mn-ea"/>
              <a:cs typeface="+mn-cs"/>
            </a:rPr>
            <a:t>)</a:t>
          </a:r>
          <a:r>
            <a:rPr lang="en-US" sz="1200" b="0" i="0" baseline="0">
              <a:solidFill>
                <a:srgbClr val="00B050"/>
              </a:solidFill>
              <a:effectLst/>
              <a:latin typeface="+mn-lt"/>
              <a:ea typeface="+mn-ea"/>
              <a:cs typeface="+mn-cs"/>
            </a:rPr>
            <a:t> </a:t>
          </a:r>
          <a:r>
            <a:rPr lang="en-US" sz="1200" b="0" i="0" baseline="0">
              <a:solidFill>
                <a:sysClr val="windowText" lastClr="000000"/>
              </a:solidFill>
              <a:effectLst/>
              <a:latin typeface="+mn-lt"/>
              <a:ea typeface="+mn-ea"/>
              <a:cs typeface="+mn-cs"/>
            </a:rPr>
            <a:t>can be achieved in </a:t>
          </a:r>
          <a:r>
            <a:rPr lang="en-US" sz="1200" b="1" i="1" u="sng" baseline="0">
              <a:solidFill>
                <a:sysClr val="windowText" lastClr="000000"/>
              </a:solidFill>
              <a:effectLst/>
              <a:latin typeface="+mn-lt"/>
              <a:ea typeface="+mn-ea"/>
              <a:cs typeface="+mn-cs"/>
            </a:rPr>
            <a:t>every</a:t>
          </a:r>
          <a:r>
            <a:rPr lang="en-US" sz="1200" b="0" i="0" baseline="0">
              <a:solidFill>
                <a:sysClr val="windowText" lastClr="000000"/>
              </a:solidFill>
              <a:effectLst/>
              <a:latin typeface="+mn-lt"/>
              <a:ea typeface="+mn-ea"/>
              <a:cs typeface="+mn-cs"/>
            </a:rPr>
            <a:t> view, all the while maintaining </a:t>
          </a:r>
          <a:r>
            <a:rPr lang="en-US" sz="1200" b="1" i="1" u="sng" baseline="0">
              <a:solidFill>
                <a:sysClr val="windowText" lastClr="000000"/>
              </a:solidFill>
              <a:effectLst/>
              <a:latin typeface="+mn-lt"/>
              <a:ea typeface="+mn-ea"/>
              <a:cs typeface="+mn-cs"/>
            </a:rPr>
            <a:t>your</a:t>
          </a:r>
          <a:r>
            <a:rPr lang="en-US" sz="1200" b="0" i="0" baseline="0">
              <a:solidFill>
                <a:sysClr val="windowText" lastClr="000000"/>
              </a:solidFill>
              <a:effectLst/>
              <a:latin typeface="+mn-lt"/>
              <a:ea typeface="+mn-ea"/>
              <a:cs typeface="+mn-cs"/>
            </a:rPr>
            <a:t> fixed </a:t>
          </a:r>
          <a:r>
            <a:rPr lang="en-US" sz="1200" b="1" i="1" baseline="0">
              <a:solidFill>
                <a:sysClr val="windowText" lastClr="000000"/>
              </a:solidFill>
              <a:effectLst/>
              <a:latin typeface="+mn-lt"/>
              <a:ea typeface="+mn-ea"/>
              <a:cs typeface="+mn-cs"/>
            </a:rPr>
            <a:t>Base</a:t>
          </a:r>
          <a:r>
            <a:rPr lang="en-US" sz="1200" b="0" i="0" baseline="0">
              <a:solidFill>
                <a:sysClr val="windowText" lastClr="000000"/>
              </a:solidFill>
              <a:effectLst/>
              <a:latin typeface="+mn-lt"/>
              <a:ea typeface="+mn-ea"/>
              <a:cs typeface="+mn-cs"/>
            </a:rPr>
            <a:t>, for the purpose of reducing the "Lilliput" effect had when shooting with larger bases, all the while using the widest aperture and, thus, enjoying the fastest possible shutter speeds without compromising </a:t>
          </a:r>
          <a:r>
            <a:rPr lang="en-US" sz="1200" b="1" i="1" u="sng" baseline="0">
              <a:solidFill>
                <a:sysClr val="windowText" lastClr="000000"/>
              </a:solidFill>
              <a:effectLst/>
              <a:latin typeface="+mn-lt"/>
              <a:ea typeface="+mn-ea"/>
              <a:cs typeface="+mn-cs"/>
            </a:rPr>
            <a:t>your</a:t>
          </a:r>
          <a:r>
            <a:rPr lang="en-US" sz="1200" b="0" i="0" baseline="0">
              <a:solidFill>
                <a:sysClr val="windowText" lastClr="000000"/>
              </a:solidFill>
              <a:effectLst/>
              <a:latin typeface="+mn-lt"/>
              <a:ea typeface="+mn-ea"/>
              <a:cs typeface="+mn-cs"/>
            </a:rPr>
            <a:t> requirements</a:t>
          </a:r>
          <a:r>
            <a:rPr lang="en-US" sz="1200" b="1" i="0" baseline="0">
              <a:solidFill>
                <a:srgbClr val="980CC4"/>
              </a:solidFill>
              <a:effectLst/>
              <a:latin typeface="+mn-lt"/>
              <a:ea typeface="+mn-ea"/>
              <a:cs typeface="+mn-cs"/>
            </a:rPr>
            <a:t>.  In short, calculating a </a:t>
          </a:r>
          <a:r>
            <a:rPr lang="en-US" sz="1400" b="1" i="1" baseline="0">
              <a:solidFill>
                <a:srgbClr val="00B0F0"/>
              </a:solidFill>
              <a:effectLst/>
              <a:latin typeface="+mn-lt"/>
              <a:ea typeface="+mn-ea"/>
              <a:cs typeface="+mn-cs"/>
            </a:rPr>
            <a:t>Key f-Number </a:t>
          </a:r>
          <a:r>
            <a:rPr lang="en-US" sz="1200" b="1" i="0" baseline="0">
              <a:solidFill>
                <a:srgbClr val="980CC4"/>
              </a:solidFill>
              <a:effectLst/>
              <a:latin typeface="+mn-lt"/>
              <a:ea typeface="+mn-ea"/>
              <a:cs typeface="+mn-cs"/>
            </a:rPr>
            <a:t>for a fixed-base system allows stereographers to maintain a constant base, while also securing a minimum deviation and a minimum final image resolution in every view.  </a:t>
          </a:r>
        </a:p>
        <a:p>
          <a:endParaRPr lang="en-US" sz="1400" b="1" i="1" baseline="0">
            <a:solidFill>
              <a:srgbClr val="980CC4"/>
            </a:solidFill>
            <a:effectLst/>
            <a:latin typeface="+mn-lt"/>
            <a:ea typeface="+mn-ea"/>
            <a:cs typeface="+mn-cs"/>
          </a:endParaRPr>
        </a:p>
        <a:p>
          <a:r>
            <a:rPr lang="en-US" sz="1400" b="1" i="1" baseline="0">
              <a:solidFill>
                <a:srgbClr val="980CC4"/>
              </a:solidFill>
              <a:effectLst/>
              <a:latin typeface="+mn-lt"/>
              <a:ea typeface="+mn-ea"/>
              <a:cs typeface="+mn-cs"/>
            </a:rPr>
            <a:t>Thank you, for imagining this method of stereography for fixed-base systems, Knut Andersson!</a:t>
          </a:r>
          <a:br>
            <a:rPr lang="en-US" sz="1400" b="0">
              <a:solidFill>
                <a:srgbClr val="7030A0"/>
              </a:solidFill>
            </a:rPr>
          </a:br>
          <a:br>
            <a:rPr lang="en-US" sz="1100" b="0">
              <a:solidFill>
                <a:srgbClr val="7030A0"/>
              </a:solidFill>
            </a:rPr>
          </a:br>
          <a:r>
            <a:rPr lang="en-US" sz="1200" b="1">
              <a:solidFill>
                <a:srgbClr val="980CC4"/>
              </a:solidFill>
            </a:rPr>
            <a:t>IMPORTANT:</a:t>
          </a:r>
          <a:r>
            <a:rPr lang="en-US" sz="1200" b="1" baseline="0">
              <a:solidFill>
                <a:srgbClr val="980CC4"/>
              </a:solidFill>
            </a:rPr>
            <a:t>  </a:t>
          </a:r>
          <a:r>
            <a:rPr lang="en-US" sz="1200" b="1">
              <a:solidFill>
                <a:srgbClr val="980CC4"/>
              </a:solidFill>
            </a:rPr>
            <a:t>In</a:t>
          </a:r>
          <a:r>
            <a:rPr lang="en-US" sz="1200" b="1" baseline="0">
              <a:solidFill>
                <a:srgbClr val="980CC4"/>
              </a:solidFill>
            </a:rPr>
            <a:t> my opinion, if you </a:t>
          </a:r>
          <a:r>
            <a:rPr lang="en-US" sz="1200" b="1">
              <a:solidFill>
                <a:srgbClr val="980CC4"/>
              </a:solidFill>
            </a:rPr>
            <a:t>intend to share views with people owning viewers with a </a:t>
          </a:r>
          <a:r>
            <a:rPr lang="en-US" sz="1200" b="1" i="1" u="sng">
              <a:solidFill>
                <a:srgbClr val="980CC4"/>
              </a:solidFill>
            </a:rPr>
            <a:t>typical</a:t>
          </a:r>
          <a:r>
            <a:rPr lang="en-US" sz="1200" b="1" baseline="0">
              <a:solidFill>
                <a:srgbClr val="980CC4"/>
              </a:solidFill>
            </a:rPr>
            <a:t> focal length</a:t>
          </a:r>
          <a:r>
            <a:rPr lang="en-US" sz="1200" b="1">
              <a:solidFill>
                <a:srgbClr val="980CC4"/>
              </a:solidFill>
            </a:rPr>
            <a:t> (i.e.,</a:t>
          </a:r>
          <a:r>
            <a:rPr lang="en-US" sz="1200" b="1" baseline="0">
              <a:solidFill>
                <a:srgbClr val="980CC4"/>
              </a:solidFill>
            </a:rPr>
            <a:t> </a:t>
          </a:r>
          <a:r>
            <a:rPr lang="en-US" sz="1200" b="1">
              <a:solidFill>
                <a:srgbClr val="980CC4"/>
              </a:solidFill>
            </a:rPr>
            <a:t>75mm for MF3D viewers), you should</a:t>
          </a:r>
          <a:r>
            <a:rPr lang="en-US" sz="1200" b="1" baseline="0">
              <a:solidFill>
                <a:srgbClr val="980CC4"/>
              </a:solidFill>
            </a:rPr>
            <a:t> calculate the </a:t>
          </a:r>
          <a:r>
            <a:rPr lang="en-US" sz="1400" b="1" i="1" baseline="0">
              <a:solidFill>
                <a:srgbClr val="00B0F0"/>
              </a:solidFill>
            </a:rPr>
            <a:t>Key f-Number</a:t>
          </a:r>
          <a:r>
            <a:rPr lang="en-US" sz="1400" b="1" baseline="0">
              <a:solidFill>
                <a:srgbClr val="00B0F0"/>
              </a:solidFill>
            </a:rPr>
            <a:t> </a:t>
          </a:r>
          <a:r>
            <a:rPr lang="en-US" sz="1200" b="1" i="1" u="sng" baseline="0">
              <a:solidFill>
                <a:srgbClr val="980CC4"/>
              </a:solidFill>
            </a:rPr>
            <a:t>you</a:t>
          </a:r>
          <a:r>
            <a:rPr lang="en-US" sz="1200" b="1" baseline="0">
              <a:solidFill>
                <a:srgbClr val="980CC4"/>
              </a:solidFill>
            </a:rPr>
            <a:t> will use for </a:t>
          </a:r>
          <a:r>
            <a:rPr lang="en-US" sz="1200" b="1">
              <a:solidFill>
                <a:srgbClr val="980CC4"/>
              </a:solidFill>
            </a:rPr>
            <a:t>shooting </a:t>
          </a:r>
          <a:r>
            <a:rPr lang="en-US" sz="1200" b="1" i="1" u="sng">
              <a:solidFill>
                <a:srgbClr val="980CC4"/>
              </a:solidFill>
            </a:rPr>
            <a:t>your</a:t>
          </a:r>
          <a:r>
            <a:rPr lang="en-US" sz="1200" b="1">
              <a:solidFill>
                <a:srgbClr val="980CC4"/>
              </a:solidFill>
            </a:rPr>
            <a:t> views,</a:t>
          </a:r>
          <a:r>
            <a:rPr lang="en-US" sz="1200" b="1" baseline="0">
              <a:solidFill>
                <a:srgbClr val="980CC4"/>
              </a:solidFill>
            </a:rPr>
            <a:t> by specifying that </a:t>
          </a:r>
          <a:r>
            <a:rPr lang="en-US" sz="1200" b="1" i="1" u="sng">
              <a:solidFill>
                <a:srgbClr val="980CC4"/>
              </a:solidFill>
            </a:rPr>
            <a:t>typical</a:t>
          </a:r>
          <a:r>
            <a:rPr lang="en-US" sz="1200" b="1">
              <a:solidFill>
                <a:srgbClr val="980CC4"/>
              </a:solidFill>
            </a:rPr>
            <a:t> viewer</a:t>
          </a:r>
          <a:r>
            <a:rPr lang="en-US" sz="1200" b="1" baseline="0">
              <a:solidFill>
                <a:srgbClr val="980CC4"/>
              </a:solidFill>
            </a:rPr>
            <a:t> focal length (i.e., 75mm), instead of a longer or shorter focal length used in your favorite viewer.  </a:t>
          </a:r>
          <a:r>
            <a:rPr lang="en-US" sz="1200" b="0">
              <a:solidFill>
                <a:sysClr val="windowText" lastClr="000000"/>
              </a:solidFill>
            </a:rPr>
            <a:t>This is why that's imporant:  Shooting at a </a:t>
          </a:r>
          <a:r>
            <a:rPr lang="en-US" sz="1400" b="1" i="1">
              <a:solidFill>
                <a:srgbClr val="00B0F0"/>
              </a:solidFill>
            </a:rPr>
            <a:t>Key f-Number </a:t>
          </a:r>
          <a:r>
            <a:rPr lang="en-US" sz="1200" b="0">
              <a:solidFill>
                <a:sysClr val="windowText" lastClr="000000"/>
              </a:solidFill>
            </a:rPr>
            <a:t>optimized for an unusually short Fv (60mm, for example) means your recorded OFDs will be perceived in a 75mm viewer not at your</a:t>
          </a:r>
          <a:r>
            <a:rPr lang="en-US" sz="1200" b="0" baseline="0">
              <a:solidFill>
                <a:sysClr val="windowText" lastClr="000000"/>
              </a:solidFill>
            </a:rPr>
            <a:t> specified </a:t>
          </a:r>
          <a:r>
            <a:rPr lang="en-US" sz="1200" b="1" i="1" baseline="0">
              <a:solidFill>
                <a:srgbClr val="00B0F0"/>
              </a:solidFill>
            </a:rPr>
            <a:t>% </a:t>
          </a:r>
          <a:r>
            <a:rPr lang="en-US" sz="1200" b="1" i="1">
              <a:solidFill>
                <a:srgbClr val="00B0F0"/>
              </a:solidFill>
            </a:rPr>
            <a:t>of MAOFD</a:t>
          </a:r>
          <a:r>
            <a:rPr lang="en-US" sz="1200" b="0">
              <a:solidFill>
                <a:sysClr val="windowText" lastClr="000000"/>
              </a:solidFill>
            </a:rPr>
            <a:t> (i.e.</a:t>
          </a:r>
          <a:r>
            <a:rPr lang="en-US" sz="1200" b="0" baseline="0">
              <a:solidFill>
                <a:sysClr val="windowText" lastClr="000000"/>
              </a:solidFill>
            </a:rPr>
            <a:t>, 70% of MAOFD), </a:t>
          </a:r>
          <a:r>
            <a:rPr lang="en-US" sz="1200" b="0">
              <a:solidFill>
                <a:sysClr val="windowText" lastClr="000000"/>
              </a:solidFill>
            </a:rPr>
            <a:t>as you may have intended</a:t>
          </a:r>
          <a:r>
            <a:rPr lang="en-US" sz="1200" b="0" baseline="0">
              <a:solidFill>
                <a:sysClr val="windowText" lastClr="000000"/>
              </a:solidFill>
            </a:rPr>
            <a:t> - </a:t>
          </a:r>
          <a:r>
            <a:rPr lang="en-US" sz="1200" b="0">
              <a:solidFill>
                <a:sysClr val="windowText" lastClr="000000"/>
              </a:solidFill>
            </a:rPr>
            <a:t>but rather as 56% of MAOFD, which is a 20% reduction in perceived depth - </a:t>
          </a:r>
          <a:r>
            <a:rPr lang="en-US" sz="1200" b="1" i="1">
              <a:solidFill>
                <a:srgbClr val="980CC4"/>
              </a:solidFill>
            </a:rPr>
            <a:t>as if you always sit in the front row of</a:t>
          </a:r>
          <a:r>
            <a:rPr lang="en-US" sz="1200" b="1" i="1" baseline="0">
              <a:solidFill>
                <a:srgbClr val="980CC4"/>
              </a:solidFill>
            </a:rPr>
            <a:t> a</a:t>
          </a:r>
          <a:r>
            <a:rPr lang="en-US" sz="1200" b="1" i="1">
              <a:solidFill>
                <a:srgbClr val="980CC4"/>
              </a:solidFill>
            </a:rPr>
            <a:t> stereo theater, while most</a:t>
          </a:r>
          <a:r>
            <a:rPr lang="en-US" sz="1200" b="1" i="1" baseline="0">
              <a:solidFill>
                <a:srgbClr val="980CC4"/>
              </a:solidFill>
            </a:rPr>
            <a:t> of your audience is forced to </a:t>
          </a:r>
          <a:r>
            <a:rPr lang="en-US" sz="1200" b="1" i="1">
              <a:solidFill>
                <a:srgbClr val="980CC4"/>
              </a:solidFill>
            </a:rPr>
            <a:t>sit farther from the screen - AND - </a:t>
          </a:r>
          <a:r>
            <a:rPr lang="en-US" sz="1200" b="1" i="1" u="sng">
              <a:solidFill>
                <a:srgbClr val="980CC4"/>
              </a:solidFill>
            </a:rPr>
            <a:t>as if you don't care</a:t>
          </a:r>
          <a:r>
            <a:rPr lang="en-US" sz="1200" b="1" i="1">
              <a:solidFill>
                <a:srgbClr val="980CC4"/>
              </a:solidFill>
            </a:rPr>
            <a:t> about what your audience experiences, as long as you can sit in the front row (using</a:t>
          </a:r>
          <a:r>
            <a:rPr lang="en-US" sz="1200" b="1" i="1" baseline="0">
              <a:solidFill>
                <a:srgbClr val="980CC4"/>
              </a:solidFill>
            </a:rPr>
            <a:t> a viewer that has a shorter than typical Fv)</a:t>
          </a:r>
          <a:r>
            <a:rPr lang="en-US" sz="1200" b="0">
              <a:solidFill>
                <a:sysClr val="windowText" lastClr="000000"/>
              </a:solidFill>
            </a:rPr>
            <a:t>.  In the front row, where you sit, the recorded deviation looks as you had intended when</a:t>
          </a:r>
          <a:r>
            <a:rPr lang="en-US" sz="1200" b="0" baseline="0">
              <a:solidFill>
                <a:sysClr val="windowText" lastClr="000000"/>
              </a:solidFill>
            </a:rPr>
            <a:t> specifying a minimum OFD equal to </a:t>
          </a:r>
          <a:r>
            <a:rPr lang="en-US" sz="1200" b="0">
              <a:solidFill>
                <a:sysClr val="windowText" lastClr="000000"/>
              </a:solidFill>
            </a:rPr>
            <a:t>70% of MAOFD, for example  (70% of </a:t>
          </a:r>
          <a:r>
            <a:rPr lang="en-US" sz="1200" b="1" i="1" u="sng">
              <a:solidFill>
                <a:sysClr val="windowText" lastClr="000000"/>
              </a:solidFill>
            </a:rPr>
            <a:t>your</a:t>
          </a:r>
          <a:r>
            <a:rPr lang="en-US" sz="1200" b="0">
              <a:solidFill>
                <a:sysClr val="windowText" lastClr="000000"/>
              </a:solidFill>
            </a:rPr>
            <a:t> Fv / 30), but for</a:t>
          </a:r>
          <a:r>
            <a:rPr lang="en-US" sz="1200" b="0" baseline="0">
              <a:solidFill>
                <a:sysClr val="windowText" lastClr="000000"/>
              </a:solidFill>
            </a:rPr>
            <a:t> those seated behind you (using viewers with the typical Fv)</a:t>
          </a:r>
          <a:r>
            <a:rPr lang="en-US" sz="1200" b="0">
              <a:solidFill>
                <a:sysClr val="windowText" lastClr="000000"/>
              </a:solidFill>
            </a:rPr>
            <a:t>, the perceived parallax for </a:t>
          </a:r>
          <a:r>
            <a:rPr lang="en-US" sz="1200" b="1" i="1" u="sng">
              <a:solidFill>
                <a:sysClr val="windowText" lastClr="000000"/>
              </a:solidFill>
            </a:rPr>
            <a:t>them</a:t>
          </a:r>
          <a:r>
            <a:rPr lang="en-US" sz="1200" b="0">
              <a:solidFill>
                <a:sysClr val="windowText" lastClr="000000"/>
              </a:solidFill>
            </a:rPr>
            <a:t> will be 20% less than for </a:t>
          </a:r>
          <a:r>
            <a:rPr lang="en-US" sz="1200" b="1" i="1" u="sng">
              <a:solidFill>
                <a:sysClr val="windowText" lastClr="000000"/>
              </a:solidFill>
            </a:rPr>
            <a:t>you</a:t>
          </a:r>
          <a:r>
            <a:rPr lang="en-US" sz="1200" b="0">
              <a:solidFill>
                <a:sysClr val="windowText" lastClr="000000"/>
              </a:solidFill>
            </a:rPr>
            <a:t>, because </a:t>
          </a:r>
          <a:r>
            <a:rPr lang="en-US" sz="1200" b="1" i="1" u="sng">
              <a:solidFill>
                <a:sysClr val="windowText" lastClr="000000"/>
              </a:solidFill>
            </a:rPr>
            <a:t>their</a:t>
          </a:r>
          <a:r>
            <a:rPr lang="en-US" sz="1200" b="0">
              <a:solidFill>
                <a:sysClr val="windowText" lastClr="000000"/>
              </a:solidFill>
            </a:rPr>
            <a:t> seats are 20% farther from the screen and thus, they see your recorded deviation as only 56% of </a:t>
          </a:r>
          <a:r>
            <a:rPr lang="en-US" sz="1200" b="1" i="1" u="sng">
              <a:solidFill>
                <a:sysClr val="windowText" lastClr="000000"/>
              </a:solidFill>
            </a:rPr>
            <a:t>their</a:t>
          </a:r>
          <a:r>
            <a:rPr lang="en-US" sz="1200" b="0">
              <a:solidFill>
                <a:sysClr val="windowText" lastClr="000000"/>
              </a:solidFill>
            </a:rPr>
            <a:t> Fv / 30.   </a:t>
          </a:r>
          <a:r>
            <a:rPr lang="en-US" sz="1200" b="1" i="1">
              <a:solidFill>
                <a:srgbClr val="980CC4"/>
              </a:solidFill>
            </a:rPr>
            <a:t>I hope this</a:t>
          </a:r>
          <a:r>
            <a:rPr lang="en-US" sz="1200" b="1" i="1" baseline="0">
              <a:solidFill>
                <a:srgbClr val="980CC4"/>
              </a:solidFill>
            </a:rPr>
            <a:t> makes sense!  </a:t>
          </a:r>
          <a:r>
            <a:rPr lang="en-US" sz="1200" b="0">
              <a:solidFill>
                <a:sysClr val="windowText" lastClr="000000"/>
              </a:solidFill>
            </a:rPr>
            <a:t> </a:t>
          </a:r>
          <a:r>
            <a:rPr lang="en-US" sz="1200" b="0" baseline="0">
              <a:solidFill>
                <a:sysClr val="windowText" lastClr="000000"/>
              </a:solidFill>
            </a:rPr>
            <a:t> </a:t>
          </a:r>
          <a:endParaRPr lang="en-US" sz="1200" b="0">
            <a:solidFill>
              <a:sysClr val="windowText" lastClr="000000"/>
            </a:solidFill>
          </a:endParaRPr>
        </a:p>
        <a:p>
          <a:endParaRPr lang="en-US" sz="1200" b="0">
            <a:solidFill>
              <a:sysClr val="windowText" lastClr="000000"/>
            </a:solidFill>
          </a:endParaRPr>
        </a:p>
        <a:p>
          <a:r>
            <a:rPr lang="en-US" sz="1200" b="0">
              <a:solidFill>
                <a:sysClr val="windowText" lastClr="000000"/>
              </a:solidFill>
            </a:rPr>
            <a:t>Remember that MAOFD = Fv / 30, so if you decrease Fv by 20% (using a 60mm viewer instead of a 75mm viewer), MAOFD decreases by 20%, as does 70% of MAOFD!  Recording 70% of MAOFD for a 60mm Fv becomes 56% of MAOFD for the lower magnification 75mm viewer.   Hint: I </a:t>
          </a:r>
          <a:r>
            <a:rPr lang="en-US" sz="1200" b="1" i="1" u="sng">
              <a:solidFill>
                <a:sysClr val="windowText" lastClr="000000"/>
              </a:solidFill>
            </a:rPr>
            <a:t>always</a:t>
          </a:r>
          <a:r>
            <a:rPr lang="en-US" sz="1200" b="0">
              <a:solidFill>
                <a:sysClr val="windowText" lastClr="000000"/>
              </a:solidFill>
            </a:rPr>
            <a:t> sit in the rear of theaters showing 3D movies to reduce the excess deviation often recorded</a:t>
          </a:r>
          <a:r>
            <a:rPr lang="en-US" sz="1200" b="0" baseline="0">
              <a:solidFill>
                <a:sysClr val="windowText" lastClr="000000"/>
              </a:solidFill>
            </a:rPr>
            <a:t> by stereographically ignorant cinematagraphers (i.e.</a:t>
          </a:r>
          <a:r>
            <a:rPr lang="en-US" sz="1200" b="0">
              <a:solidFill>
                <a:sysClr val="windowText" lastClr="000000"/>
              </a:solidFill>
            </a:rPr>
            <a:t> James Cameron).  If you optimize for the front row - you will create the opposite problem.</a:t>
          </a:r>
        </a:p>
        <a:p>
          <a:endParaRPr lang="en-US" sz="1100" b="0">
            <a:solidFill>
              <a:srgbClr val="7030A0"/>
            </a:solidFill>
          </a:endParaRPr>
        </a:p>
        <a:p>
          <a:r>
            <a:rPr lang="en-US" sz="1200" b="0"/>
            <a:t>We first</a:t>
          </a:r>
          <a:r>
            <a:rPr lang="en-US" sz="1200" b="0" baseline="0"/>
            <a:t> </a:t>
          </a:r>
          <a:r>
            <a:rPr lang="en-US" sz="1200" b="0"/>
            <a:t>we have to evaluate your</a:t>
          </a:r>
          <a:r>
            <a:rPr lang="en-US" sz="1200" b="0" baseline="0"/>
            <a:t> system's ability to actually make use of a </a:t>
          </a:r>
          <a:r>
            <a:rPr lang="en-US" sz="1400" b="1" i="1" baseline="0">
              <a:solidFill>
                <a:srgbClr val="00B0F0"/>
              </a:solidFill>
            </a:rPr>
            <a:t>Key f-Number</a:t>
          </a:r>
          <a:r>
            <a:rPr lang="en-US" sz="1200" b="0" baseline="0"/>
            <a:t>.  If </a:t>
          </a:r>
          <a:r>
            <a:rPr lang="en-US" sz="1200" b="0"/>
            <a:t>either of the calculated </a:t>
          </a:r>
          <a:r>
            <a:rPr lang="en-US" sz="1400" b="1" i="1">
              <a:solidFill>
                <a:srgbClr val="00B0F0"/>
              </a:solidFill>
            </a:rPr>
            <a:t>Key f-Numbers</a:t>
          </a:r>
          <a:r>
            <a:rPr lang="en-US" sz="1200" b="0" i="1">
              <a:solidFill>
                <a:sysClr val="windowText" lastClr="000000"/>
              </a:solidFill>
            </a:rPr>
            <a:t>,</a:t>
          </a:r>
          <a:r>
            <a:rPr lang="en-US" sz="1200" b="0" i="1" baseline="0">
              <a:solidFill>
                <a:sysClr val="windowText" lastClr="000000"/>
              </a:solidFill>
            </a:rPr>
            <a:t> </a:t>
          </a:r>
          <a:r>
            <a:rPr lang="en-US" sz="1200" b="0" i="0" baseline="0">
              <a:solidFill>
                <a:sysClr val="windowText" lastClr="000000"/>
              </a:solidFill>
            </a:rPr>
            <a:t>above,</a:t>
          </a:r>
          <a:r>
            <a:rPr lang="en-US" sz="1200" b="0" i="1">
              <a:solidFill>
                <a:srgbClr val="00B0F0"/>
              </a:solidFill>
            </a:rPr>
            <a:t> </a:t>
          </a:r>
          <a:r>
            <a:rPr lang="en-US" sz="1200" b="0" i="0">
              <a:solidFill>
                <a:schemeClr val="tx1"/>
              </a:solidFill>
            </a:rPr>
            <a:t>are</a:t>
          </a:r>
          <a:r>
            <a:rPr lang="en-US" sz="1200" b="0" i="0"/>
            <a:t> </a:t>
          </a:r>
          <a:r>
            <a:rPr lang="en-US" sz="1200" b="1" i="1" u="sng">
              <a:solidFill>
                <a:sysClr val="windowText" lastClr="000000"/>
              </a:solidFill>
            </a:rPr>
            <a:t>greater than</a:t>
          </a:r>
          <a:r>
            <a:rPr lang="en-US" sz="1400" b="0" i="1" u="none">
              <a:solidFill>
                <a:sysClr val="windowText" lastClr="000000"/>
              </a:solidFill>
            </a:rPr>
            <a:t> </a:t>
          </a:r>
          <a:r>
            <a:rPr lang="en-US" sz="1200" b="0"/>
            <a:t>your </a:t>
          </a:r>
          <a:r>
            <a:rPr lang="en-US" sz="1200" b="1" i="1">
              <a:solidFill>
                <a:sysClr val="windowText" lastClr="000000"/>
              </a:solidFill>
            </a:rPr>
            <a:t>Maximum Available</a:t>
          </a:r>
          <a:r>
            <a:rPr lang="en-US" sz="1200" b="1" i="1" baseline="0">
              <a:solidFill>
                <a:sysClr val="windowText" lastClr="000000"/>
              </a:solidFill>
            </a:rPr>
            <a:t> </a:t>
          </a:r>
          <a:r>
            <a:rPr lang="en-US" sz="1200" b="1" i="1">
              <a:solidFill>
                <a:sysClr val="windowText" lastClr="000000"/>
              </a:solidFill>
            </a:rPr>
            <a:t>f-Number at the Camera Lenses</a:t>
          </a:r>
          <a:r>
            <a:rPr lang="en-US" sz="1200" b="0" i="1"/>
            <a:t>,</a:t>
          </a:r>
          <a:r>
            <a:rPr lang="en-US" sz="1200" b="0"/>
            <a:t> the fixed-base system as a whole</a:t>
          </a:r>
          <a:r>
            <a:rPr lang="en-US" sz="1200" b="0" baseline="0"/>
            <a:t> is a </a:t>
          </a:r>
          <a:r>
            <a:rPr lang="en-US" sz="1200" b="1" baseline="0">
              <a:solidFill>
                <a:srgbClr val="FF0000"/>
              </a:solidFill>
            </a:rPr>
            <a:t>FAIL</a:t>
          </a:r>
          <a:r>
            <a:rPr lang="en-US" sz="1200" b="0" baseline="0"/>
            <a:t>,</a:t>
          </a:r>
          <a:r>
            <a:rPr lang="en-US" sz="1200" b="0"/>
            <a:t> taking</a:t>
          </a:r>
          <a:r>
            <a:rPr lang="en-US" sz="1200" b="0" baseline="0"/>
            <a:t> into account your specified values for </a:t>
          </a:r>
          <a:r>
            <a:rPr lang="en-US" sz="1200" b="1" i="1" baseline="0">
              <a:solidFill>
                <a:srgbClr val="00B0F0"/>
              </a:solidFill>
            </a:rPr>
            <a:t>Camera FL (Fc)</a:t>
          </a:r>
          <a:r>
            <a:rPr lang="en-US" sz="1200" b="1" baseline="0"/>
            <a:t> </a:t>
          </a:r>
          <a:r>
            <a:rPr lang="en-US" sz="1200" b="0" baseline="0"/>
            <a:t>and </a:t>
          </a:r>
          <a:r>
            <a:rPr lang="en-US" sz="1200" b="1" i="1" baseline="0">
              <a:solidFill>
                <a:srgbClr val="00B0F0"/>
              </a:solidFill>
            </a:rPr>
            <a:t>Stereo Base (B)</a:t>
          </a:r>
          <a:r>
            <a:rPr lang="en-US" sz="1200" b="0" baseline="0">
              <a:solidFill>
                <a:sysClr val="windowText" lastClr="000000"/>
              </a:solidFill>
            </a:rPr>
            <a:t>.  </a:t>
          </a:r>
          <a:r>
            <a:rPr lang="en-US" sz="1200" b="1" baseline="0">
              <a:solidFill>
                <a:srgbClr val="FF0000"/>
              </a:solidFill>
            </a:rPr>
            <a:t>FAIL </a:t>
          </a:r>
          <a:r>
            <a:rPr lang="en-US" sz="1200" b="0" baseline="0">
              <a:solidFill>
                <a:sysClr val="windowText" lastClr="000000"/>
              </a:solidFill>
            </a:rPr>
            <a:t>means that t</a:t>
          </a:r>
          <a:r>
            <a:rPr lang="en-US" sz="1200" b="0" baseline="0"/>
            <a:t>he fixed-base system </a:t>
          </a:r>
          <a:r>
            <a:rPr lang="en-US" sz="1200" b="1" i="1" u="sng">
              <a:solidFill>
                <a:srgbClr val="FF0000"/>
              </a:solidFill>
            </a:rPr>
            <a:t>cannot</a:t>
          </a:r>
          <a:r>
            <a:rPr lang="en-US" sz="1200" b="0">
              <a:solidFill>
                <a:srgbClr val="FF0000"/>
              </a:solidFill>
            </a:rPr>
            <a:t> </a:t>
          </a:r>
          <a:r>
            <a:rPr lang="en-US" sz="1200" b="0"/>
            <a:t>be used to record OFDs equal to,</a:t>
          </a:r>
          <a:r>
            <a:rPr lang="en-US" sz="1200" b="0" baseline="0"/>
            <a:t> much less greater than,</a:t>
          </a:r>
          <a:r>
            <a:rPr lang="en-US" sz="1200" b="0"/>
            <a:t> your specified minimum </a:t>
          </a:r>
          <a:r>
            <a:rPr lang="en-US" sz="1200" b="1" i="1">
              <a:solidFill>
                <a:srgbClr val="00B0F0"/>
              </a:solidFill>
            </a:rPr>
            <a:t>% of MAOFD</a:t>
          </a:r>
          <a:r>
            <a:rPr lang="en-US" sz="1200" b="1" i="1" baseline="0">
              <a:solidFill>
                <a:srgbClr val="00B0F0"/>
              </a:solidFill>
            </a:rPr>
            <a:t> Desired (M)</a:t>
          </a:r>
          <a:r>
            <a:rPr lang="en-US" sz="1400" b="0" i="0" u="none" baseline="0">
              <a:solidFill>
                <a:sysClr val="windowText" lastClr="000000"/>
              </a:solidFill>
            </a:rPr>
            <a:t>, </a:t>
          </a:r>
          <a:r>
            <a:rPr lang="en-US" sz="1200" b="0" i="0" u="none" baseline="0">
              <a:solidFill>
                <a:sysClr val="windowText" lastClr="000000"/>
              </a:solidFill>
            </a:rPr>
            <a:t>while </a:t>
          </a:r>
          <a:r>
            <a:rPr lang="en-US" sz="1200" b="0" i="1" u="sng" baseline="0">
              <a:solidFill>
                <a:sysClr val="windowText" lastClr="000000"/>
              </a:solidFill>
            </a:rPr>
            <a:t>also</a:t>
          </a:r>
          <a:r>
            <a:rPr lang="en-US" sz="1200" b="0" i="0" u="none" baseline="0">
              <a:solidFill>
                <a:sysClr val="windowText" lastClr="000000"/>
              </a:solidFill>
            </a:rPr>
            <a:t> achieving </a:t>
          </a:r>
          <a:r>
            <a:rPr lang="en-US" sz="1200" b="0" baseline="0"/>
            <a:t>your </a:t>
          </a:r>
          <a:r>
            <a:rPr lang="en-US" sz="1200" b="1" i="1" baseline="0">
              <a:solidFill>
                <a:sysClr val="windowText" lastClr="000000"/>
              </a:solidFill>
            </a:rPr>
            <a:t>Desired Minimum Final Image Resolution</a:t>
          </a:r>
          <a:r>
            <a:rPr lang="en-US" sz="1200" b="0" baseline="0"/>
            <a:t> at the calculated </a:t>
          </a:r>
          <a:r>
            <a:rPr lang="en-US" sz="1200" b="1" i="1" baseline="0"/>
            <a:t>Magnifications</a:t>
          </a:r>
          <a:r>
            <a:rPr lang="en-US" sz="1200" b="0" baseline="0"/>
            <a:t> had with your specified </a:t>
          </a:r>
          <a:r>
            <a:rPr lang="en-US" sz="1200" b="1" i="1" baseline="0">
              <a:solidFill>
                <a:srgbClr val="00B0F0"/>
              </a:solidFill>
            </a:rPr>
            <a:t>Viewer FL (Fv)</a:t>
          </a:r>
          <a:r>
            <a:rPr lang="en-US" sz="1200" b="0" i="1" baseline="0">
              <a:solidFill>
                <a:sysClr val="windowText" lastClr="000000"/>
              </a:solidFill>
            </a:rPr>
            <a:t>,</a:t>
          </a:r>
          <a:r>
            <a:rPr lang="en-US" sz="1200" b="1" baseline="0"/>
            <a:t> </a:t>
          </a:r>
          <a:r>
            <a:rPr lang="en-US" sz="1200" b="0" baseline="0"/>
            <a:t>when a user focuses an adjustable-focus viewer at the </a:t>
          </a:r>
          <a:r>
            <a:rPr lang="en-US" sz="1200" b="1" i="1" baseline="0">
              <a:solidFill>
                <a:srgbClr val="00B0F0"/>
              </a:solidFill>
            </a:rPr>
            <a:t>Virtual Image Distance (Di)</a:t>
          </a:r>
          <a:r>
            <a:rPr lang="en-US" sz="1200" b="1" baseline="0"/>
            <a:t> </a:t>
          </a:r>
          <a:r>
            <a:rPr lang="en-US" sz="1200" b="0" baseline="0"/>
            <a:t>extremes of 254mm (10 inches) or 1,000,000mm (Infinity).  A </a:t>
          </a:r>
          <a:r>
            <a:rPr lang="en-US" sz="1200" b="1" i="1" baseline="0">
              <a:solidFill>
                <a:srgbClr val="00B0F0"/>
              </a:solidFill>
            </a:rPr>
            <a:t>Di</a:t>
          </a:r>
          <a:r>
            <a:rPr lang="en-US" sz="1200" b="1" baseline="0"/>
            <a:t> </a:t>
          </a:r>
          <a:r>
            <a:rPr lang="en-US" sz="1200" b="0" baseline="0"/>
            <a:t>value of Infinity is actually </a:t>
          </a:r>
          <a:r>
            <a:rPr lang="en-US" sz="1200" b="0" i="1" u="sng" baseline="0"/>
            <a:t>more</a:t>
          </a:r>
          <a:r>
            <a:rPr lang="en-US" sz="1200" b="0" baseline="0"/>
            <a:t> challenging than </a:t>
          </a:r>
          <a:r>
            <a:rPr lang="en-US" sz="1200" b="1" baseline="0">
              <a:solidFill>
                <a:srgbClr val="00B0F0"/>
              </a:solidFill>
            </a:rPr>
            <a:t>Di</a:t>
          </a:r>
          <a:r>
            <a:rPr lang="en-US" sz="1200" b="0" baseline="0"/>
            <a:t> = 254mm, due to the lower </a:t>
          </a:r>
          <a:r>
            <a:rPr lang="en-US" sz="1200" b="1" i="1" baseline="0"/>
            <a:t>Magnification</a:t>
          </a:r>
          <a:r>
            <a:rPr lang="en-US" sz="1200" b="0" baseline="0"/>
            <a:t> at Infinity allowing you to shoot intrinsically </a:t>
          </a:r>
          <a:r>
            <a:rPr lang="en-US" sz="1200" b="0" i="1" u="sng" baseline="0"/>
            <a:t>deeper</a:t>
          </a:r>
          <a:r>
            <a:rPr lang="en-US" sz="1200" b="0" baseline="0"/>
            <a:t> subject spaces without forcing Circles of Confusion (CoCs) recorded at the film plane to become large enough (at the Nears or Fars), to inhibit your </a:t>
          </a:r>
          <a:r>
            <a:rPr lang="en-US" sz="1200" b="1" i="1" baseline="0">
              <a:solidFill>
                <a:sysClr val="windowText" lastClr="000000"/>
              </a:solidFill>
            </a:rPr>
            <a:t>Desired Minimum Final Image Resolution</a:t>
          </a:r>
          <a:r>
            <a:rPr lang="en-US" sz="1200" b="0" i="1" baseline="0">
              <a:solidFill>
                <a:sysClr val="windowText" lastClr="000000"/>
              </a:solidFill>
            </a:rPr>
            <a:t>,</a:t>
          </a:r>
          <a:r>
            <a:rPr lang="en-US" sz="1200" b="1" i="1" baseline="0">
              <a:solidFill>
                <a:schemeClr val="tx1"/>
              </a:solidFill>
            </a:rPr>
            <a:t> </a:t>
          </a:r>
          <a:r>
            <a:rPr lang="en-US" sz="1200" b="0" i="0" baseline="0">
              <a:solidFill>
                <a:schemeClr val="tx1"/>
              </a:solidFill>
            </a:rPr>
            <a:t>after magnification.   </a:t>
          </a:r>
          <a:r>
            <a:rPr lang="en-US" sz="1200" b="1" i="1" baseline="0">
              <a:solidFill>
                <a:srgbClr val="7030A0"/>
              </a:solidFill>
            </a:rPr>
            <a:t>Read that again.  </a:t>
          </a:r>
          <a:r>
            <a:rPr lang="en-US" sz="1200" b="1" i="0" baseline="0">
              <a:solidFill>
                <a:srgbClr val="7030A0"/>
              </a:solidFill>
            </a:rPr>
            <a:t>:-)</a:t>
          </a:r>
        </a:p>
        <a:p>
          <a:br>
            <a:rPr lang="en-US" sz="1100" b="0" baseline="0"/>
          </a:br>
          <a:r>
            <a:rPr lang="en-US" sz="1200" b="0" baseline="0"/>
            <a:t>The System must </a:t>
          </a:r>
          <a:r>
            <a:rPr lang="en-US" sz="1200" b="1" baseline="0">
              <a:solidFill>
                <a:srgbClr val="00B050"/>
              </a:solidFill>
            </a:rPr>
            <a:t>PASS</a:t>
          </a:r>
          <a:r>
            <a:rPr lang="en-US" sz="1200" b="0" baseline="0"/>
            <a:t> with </a:t>
          </a:r>
          <a:r>
            <a:rPr lang="en-US" sz="1200" b="1" i="1" u="sng" baseline="0">
              <a:solidFill>
                <a:srgbClr val="980CC4"/>
              </a:solidFill>
            </a:rPr>
            <a:t>both</a:t>
          </a:r>
          <a:r>
            <a:rPr lang="en-US" sz="1200" b="0" baseline="0"/>
            <a:t> </a:t>
          </a:r>
          <a:r>
            <a:rPr lang="en-US" sz="1200" b="1" i="1" baseline="0">
              <a:solidFill>
                <a:srgbClr val="00B0F0"/>
              </a:solidFill>
            </a:rPr>
            <a:t>Key f-Numbers </a:t>
          </a:r>
          <a:r>
            <a:rPr lang="en-US" sz="1200" b="0" baseline="0">
              <a:solidFill>
                <a:sysClr val="windowText" lastClr="000000"/>
              </a:solidFill>
              <a:latin typeface="+mn-lt"/>
              <a:ea typeface="+mn-ea"/>
              <a:cs typeface="+mn-cs"/>
            </a:rPr>
            <a:t>(for </a:t>
          </a:r>
          <a:r>
            <a:rPr lang="en-US" sz="1200" b="1" i="1" baseline="0">
              <a:solidFill>
                <a:srgbClr val="00B0F0"/>
              </a:solidFill>
            </a:rPr>
            <a:t>Di </a:t>
          </a:r>
          <a:r>
            <a:rPr lang="en-US" sz="1200" b="0" baseline="0">
              <a:solidFill>
                <a:sysClr val="windowText" lastClr="000000"/>
              </a:solidFill>
              <a:latin typeface="+mn-lt"/>
              <a:ea typeface="+mn-ea"/>
              <a:cs typeface="+mn-cs"/>
            </a:rPr>
            <a:t>= Infinity and</a:t>
          </a:r>
          <a:r>
            <a:rPr lang="en-US" sz="1200" b="1" i="1" baseline="0">
              <a:solidFill>
                <a:srgbClr val="00B0F0"/>
              </a:solidFill>
            </a:rPr>
            <a:t> Di </a:t>
          </a:r>
          <a:r>
            <a:rPr lang="en-US" sz="1200" b="0" baseline="0">
              <a:solidFill>
                <a:sysClr val="windowText" lastClr="000000"/>
              </a:solidFill>
              <a:latin typeface="+mn-lt"/>
              <a:ea typeface="+mn-ea"/>
              <a:cs typeface="+mn-cs"/>
            </a:rPr>
            <a:t>= 254mm) </a:t>
          </a:r>
          <a:r>
            <a:rPr lang="en-US" sz="1200" b="0" baseline="0">
              <a:solidFill>
                <a:sysClr val="windowText" lastClr="000000"/>
              </a:solidFill>
            </a:rPr>
            <a:t>being </a:t>
          </a:r>
          <a:r>
            <a:rPr lang="en-US" sz="1200" b="1" i="1" u="sng" baseline="0">
              <a:solidFill>
                <a:srgbClr val="980CC4"/>
              </a:solidFill>
            </a:rPr>
            <a:t>equal to or less than</a:t>
          </a:r>
          <a:r>
            <a:rPr lang="en-US" sz="1200" b="1" i="1" u="none" baseline="0">
              <a:solidFill>
                <a:srgbClr val="980CC4"/>
              </a:solidFill>
            </a:rPr>
            <a:t> </a:t>
          </a:r>
          <a:r>
            <a:rPr lang="en-US" sz="1200" b="0" baseline="0"/>
            <a:t>your </a:t>
          </a:r>
          <a:r>
            <a:rPr lang="en-US" sz="1200" b="1" i="1">
              <a:solidFill>
                <a:sysClr val="windowText" lastClr="000000"/>
              </a:solidFill>
              <a:effectLst/>
              <a:latin typeface="+mn-lt"/>
              <a:ea typeface="+mn-ea"/>
              <a:cs typeface="+mn-cs"/>
            </a:rPr>
            <a:t>Maximum Available f-Number </a:t>
          </a:r>
          <a:r>
            <a:rPr lang="en-US" sz="1200" b="0" i="0" baseline="0">
              <a:solidFill>
                <a:schemeClr val="tx1"/>
              </a:solidFill>
              <a:effectLst/>
              <a:latin typeface="+mn-lt"/>
              <a:ea typeface="+mn-ea"/>
              <a:cs typeface="+mn-cs"/>
            </a:rPr>
            <a:t>and, ideally, the </a:t>
          </a:r>
          <a:r>
            <a:rPr lang="en-US" sz="1200" b="1" i="0" u="sng" baseline="0">
              <a:solidFill>
                <a:srgbClr val="00B0F0"/>
              </a:solidFill>
              <a:effectLst/>
              <a:latin typeface="+mn-lt"/>
              <a:ea typeface="+mn-ea"/>
              <a:cs typeface="+mn-cs"/>
            </a:rPr>
            <a:t>Eq. 2</a:t>
          </a:r>
          <a:r>
            <a:rPr lang="en-US" sz="1200" b="1" i="0" baseline="0">
              <a:solidFill>
                <a:srgbClr val="00B0F0"/>
              </a:solidFill>
              <a:effectLst/>
              <a:latin typeface="+mn-lt"/>
              <a:ea typeface="+mn-ea"/>
              <a:cs typeface="+mn-cs"/>
            </a:rPr>
            <a:t> </a:t>
          </a:r>
          <a:r>
            <a:rPr lang="en-US" sz="1200" b="1" i="1" baseline="0">
              <a:solidFill>
                <a:srgbClr val="00B0F0"/>
              </a:solidFill>
              <a:effectLst/>
              <a:latin typeface="+mn-lt"/>
              <a:ea typeface="+mn-ea"/>
              <a:cs typeface="+mn-cs"/>
            </a:rPr>
            <a:t>Key f-Number </a:t>
          </a:r>
          <a:r>
            <a:rPr lang="en-US" sz="1200" b="0" i="0" baseline="0">
              <a:solidFill>
                <a:schemeClr val="tx1"/>
              </a:solidFill>
              <a:effectLst/>
              <a:latin typeface="+mn-lt"/>
              <a:ea typeface="+mn-ea"/>
              <a:cs typeface="+mn-cs"/>
            </a:rPr>
            <a:t>should be </a:t>
          </a:r>
          <a:r>
            <a:rPr lang="en-US" sz="1200" b="1" i="1" u="sng" baseline="0">
              <a:solidFill>
                <a:srgbClr val="980CC4"/>
              </a:solidFill>
              <a:effectLst/>
              <a:latin typeface="+mn-lt"/>
              <a:ea typeface="+mn-ea"/>
              <a:cs typeface="+mn-cs"/>
            </a:rPr>
            <a:t>at least two stops less than</a:t>
          </a:r>
          <a:r>
            <a:rPr lang="en-US" sz="1200" b="1" i="0" u="none" baseline="0">
              <a:solidFill>
                <a:srgbClr val="980CC4"/>
              </a:solidFill>
              <a:effectLst/>
              <a:latin typeface="+mn-lt"/>
              <a:ea typeface="+mn-ea"/>
              <a:cs typeface="+mn-cs"/>
            </a:rPr>
            <a:t> </a:t>
          </a:r>
          <a:r>
            <a:rPr lang="en-US" sz="1200" b="0" i="0" baseline="0">
              <a:solidFill>
                <a:schemeClr val="tx1"/>
              </a:solidFill>
              <a:effectLst/>
              <a:latin typeface="+mn-lt"/>
              <a:ea typeface="+mn-ea"/>
              <a:cs typeface="+mn-cs"/>
            </a:rPr>
            <a:t>the </a:t>
          </a:r>
          <a:r>
            <a:rPr lang="en-US" sz="1200" b="1" i="1" baseline="0">
              <a:solidFill>
                <a:schemeClr val="tx1"/>
              </a:solidFill>
              <a:effectLst/>
              <a:latin typeface="+mn-lt"/>
              <a:ea typeface="+mn-ea"/>
              <a:cs typeface="+mn-cs"/>
            </a:rPr>
            <a:t>Maximum Available f-Number</a:t>
          </a:r>
          <a:r>
            <a:rPr lang="en-US" sz="1200" b="0" i="0" baseline="0">
              <a:solidFill>
                <a:schemeClr val="tx1"/>
              </a:solidFill>
              <a:effectLst/>
              <a:latin typeface="+mn-lt"/>
              <a:ea typeface="+mn-ea"/>
              <a:cs typeface="+mn-cs"/>
            </a:rPr>
            <a:t>, to </a:t>
          </a:r>
          <a:r>
            <a:rPr lang="en-US" sz="1200" b="0" i="0" u="none" baseline="0">
              <a:solidFill>
                <a:schemeClr val="tx1"/>
              </a:solidFill>
              <a:effectLst/>
              <a:latin typeface="+mn-lt"/>
              <a:ea typeface="+mn-ea"/>
              <a:cs typeface="+mn-cs"/>
            </a:rPr>
            <a:t>avoid</a:t>
          </a:r>
          <a:r>
            <a:rPr lang="en-US" sz="1200" b="0" i="0" baseline="0">
              <a:solidFill>
                <a:schemeClr val="tx1"/>
              </a:solidFill>
              <a:effectLst/>
              <a:latin typeface="+mn-lt"/>
              <a:ea typeface="+mn-ea"/>
              <a:cs typeface="+mn-cs"/>
            </a:rPr>
            <a:t> having to always shoot at that largest available f-Number, which would force longer exposures for the prevailing light and ISO rating of your film. </a:t>
          </a:r>
          <a:br>
            <a:rPr lang="en-US" sz="1200" b="0" i="0" baseline="0">
              <a:solidFill>
                <a:schemeClr val="tx1"/>
              </a:solidFill>
              <a:effectLst/>
              <a:latin typeface="+mn-lt"/>
              <a:ea typeface="+mn-ea"/>
              <a:cs typeface="+mn-cs"/>
            </a:rPr>
          </a:br>
          <a:br>
            <a:rPr lang="en-US" sz="1100" b="0" i="0" baseline="0">
              <a:solidFill>
                <a:schemeClr val="tx1"/>
              </a:solidFill>
              <a:effectLst/>
              <a:latin typeface="+mn-lt"/>
              <a:ea typeface="+mn-ea"/>
              <a:cs typeface="+mn-cs"/>
            </a:rPr>
          </a:br>
          <a:r>
            <a:rPr lang="en-US" sz="1200" b="1" i="0" baseline="0">
              <a:solidFill>
                <a:srgbClr val="980CC4"/>
              </a:solidFill>
              <a:effectLst/>
              <a:latin typeface="+mn-lt"/>
              <a:ea typeface="+mn-ea"/>
              <a:cs typeface="+mn-cs"/>
            </a:rPr>
            <a:t>NOTE: In order to support users who can focus the viewer at a </a:t>
          </a:r>
          <a:r>
            <a:rPr lang="en-US" sz="1200" b="1" i="1" baseline="0">
              <a:solidFill>
                <a:srgbClr val="00B0F0"/>
              </a:solidFill>
              <a:effectLst/>
              <a:latin typeface="+mn-lt"/>
              <a:ea typeface="+mn-ea"/>
              <a:cs typeface="+mn-cs"/>
            </a:rPr>
            <a:t>Virtual Image Distance (Di)</a:t>
          </a:r>
          <a:r>
            <a:rPr lang="en-US" sz="1200" b="1" i="1" baseline="0">
              <a:solidFill>
                <a:srgbClr val="7030A0"/>
              </a:solidFill>
              <a:effectLst/>
              <a:latin typeface="+mn-lt"/>
              <a:ea typeface="+mn-ea"/>
              <a:cs typeface="+mn-cs"/>
            </a:rPr>
            <a:t> </a:t>
          </a:r>
          <a:r>
            <a:rPr lang="en-US" sz="1200" b="1" i="0" baseline="0">
              <a:solidFill>
                <a:srgbClr val="00B0F0"/>
              </a:solidFill>
              <a:effectLst/>
              <a:latin typeface="+mn-lt"/>
              <a:ea typeface="+mn-ea"/>
              <a:cs typeface="+mn-cs"/>
            </a:rPr>
            <a:t>= Infinity</a:t>
          </a:r>
          <a:r>
            <a:rPr lang="en-US" sz="1200" b="1" i="0" baseline="0">
              <a:solidFill>
                <a:srgbClr val="980CC4"/>
              </a:solidFill>
              <a:effectLst/>
              <a:latin typeface="+mn-lt"/>
              <a:ea typeface="+mn-ea"/>
              <a:cs typeface="+mn-cs"/>
            </a:rPr>
            <a:t>, it's the </a:t>
          </a:r>
          <a:r>
            <a:rPr lang="en-US" sz="1200" b="1" i="0" u="sng" baseline="0">
              <a:solidFill>
                <a:srgbClr val="00B0F0"/>
              </a:solidFill>
              <a:effectLst/>
              <a:latin typeface="+mn-lt"/>
              <a:ea typeface="+mn-ea"/>
              <a:cs typeface="+mn-cs"/>
            </a:rPr>
            <a:t>Eq. 2</a:t>
          </a:r>
          <a:r>
            <a:rPr lang="en-US" sz="1200" b="1" i="0" baseline="0">
              <a:solidFill>
                <a:srgbClr val="00B0F0"/>
              </a:solidFill>
              <a:effectLst/>
              <a:latin typeface="+mn-lt"/>
              <a:ea typeface="+mn-ea"/>
              <a:cs typeface="+mn-cs"/>
            </a:rPr>
            <a:t> </a:t>
          </a:r>
          <a:r>
            <a:rPr lang="en-US" sz="1200" b="1" i="1" baseline="0">
              <a:solidFill>
                <a:srgbClr val="00B0F0"/>
              </a:solidFill>
              <a:effectLst/>
              <a:latin typeface="+mn-lt"/>
              <a:ea typeface="+mn-ea"/>
              <a:cs typeface="+mn-cs"/>
            </a:rPr>
            <a:t>Key f-Number </a:t>
          </a:r>
          <a:r>
            <a:rPr lang="en-US" sz="1200" b="1" i="0" baseline="0">
              <a:solidFill>
                <a:srgbClr val="980CC4"/>
              </a:solidFill>
              <a:effectLst/>
              <a:latin typeface="+mn-lt"/>
              <a:ea typeface="+mn-ea"/>
              <a:cs typeface="+mn-cs"/>
            </a:rPr>
            <a:t>that must not </a:t>
          </a:r>
          <a:r>
            <a:rPr lang="en-US" sz="1200" b="1" i="0" baseline="0">
              <a:solidFill>
                <a:srgbClr val="FF0000"/>
              </a:solidFill>
              <a:effectLst/>
              <a:latin typeface="+mn-lt"/>
              <a:ea typeface="+mn-ea"/>
              <a:cs typeface="+mn-cs"/>
            </a:rPr>
            <a:t>FAIL</a:t>
          </a:r>
          <a:r>
            <a:rPr lang="en-US" sz="1200" b="1" i="0" baseline="0">
              <a:solidFill>
                <a:srgbClr val="980CC4"/>
              </a:solidFill>
              <a:effectLst/>
              <a:latin typeface="+mn-lt"/>
              <a:ea typeface="+mn-ea"/>
              <a:cs typeface="+mn-cs"/>
            </a:rPr>
            <a:t>, and it is this </a:t>
          </a:r>
          <a:r>
            <a:rPr lang="en-US" sz="1200" b="1" i="0" u="sng" baseline="0">
              <a:solidFill>
                <a:srgbClr val="00B0F0"/>
              </a:solidFill>
              <a:effectLst/>
              <a:latin typeface="+mn-lt"/>
              <a:ea typeface="+mn-ea"/>
              <a:cs typeface="+mn-cs"/>
            </a:rPr>
            <a:t>Eq. 2</a:t>
          </a:r>
          <a:r>
            <a:rPr lang="en-US" sz="1200" b="1" i="0" baseline="0">
              <a:solidFill>
                <a:srgbClr val="00B0F0"/>
              </a:solidFill>
              <a:effectLst/>
              <a:latin typeface="+mn-lt"/>
              <a:ea typeface="+mn-ea"/>
              <a:cs typeface="+mn-cs"/>
            </a:rPr>
            <a:t> </a:t>
          </a:r>
          <a:r>
            <a:rPr lang="en-US" sz="1200" b="1" i="1" baseline="0">
              <a:solidFill>
                <a:srgbClr val="00B0F0"/>
              </a:solidFill>
              <a:effectLst/>
              <a:latin typeface="+mn-lt"/>
              <a:ea typeface="+mn-ea"/>
              <a:cs typeface="+mn-cs"/>
            </a:rPr>
            <a:t>Key f-Number</a:t>
          </a:r>
          <a:r>
            <a:rPr lang="en-US" sz="1200" b="1" i="0" baseline="0">
              <a:solidFill>
                <a:srgbClr val="7030A0"/>
              </a:solidFill>
              <a:effectLst/>
              <a:latin typeface="+mn-lt"/>
              <a:ea typeface="+mn-ea"/>
              <a:cs typeface="+mn-cs"/>
            </a:rPr>
            <a:t> </a:t>
          </a:r>
          <a:r>
            <a:rPr lang="en-US" sz="1200" b="1" i="0" baseline="0">
              <a:solidFill>
                <a:srgbClr val="980CC4"/>
              </a:solidFill>
              <a:effectLst/>
              <a:latin typeface="+mn-lt"/>
              <a:ea typeface="+mn-ea"/>
              <a:cs typeface="+mn-cs"/>
            </a:rPr>
            <a:t>for which you should find and shoot subject spaces that require it for sufficient DoF - as can be facilitated by marking it on a </a:t>
          </a:r>
          <a:r>
            <a:rPr lang="en-US" sz="1200" b="1" i="1" u="none" baseline="0">
              <a:solidFill>
                <a:srgbClr val="980CC4"/>
              </a:solidFill>
              <a:effectLst/>
              <a:latin typeface="+mn-lt"/>
              <a:ea typeface="+mn-ea"/>
              <a:cs typeface="+mn-cs"/>
            </a:rPr>
            <a:t>DoFMaste</a:t>
          </a:r>
          <a:r>
            <a:rPr lang="en-US" sz="1200" b="1" i="0" u="none" baseline="0">
              <a:solidFill>
                <a:srgbClr val="980CC4"/>
              </a:solidFill>
              <a:effectLst/>
              <a:latin typeface="+mn-lt"/>
              <a:ea typeface="+mn-ea"/>
              <a:cs typeface="+mn-cs"/>
            </a:rPr>
            <a:t>r</a:t>
          </a:r>
          <a:r>
            <a:rPr lang="en-US" sz="1200" b="1" i="0" baseline="0">
              <a:solidFill>
                <a:srgbClr val="980CC4"/>
              </a:solidFill>
              <a:effectLst/>
              <a:latin typeface="+mn-lt"/>
              <a:ea typeface="+mn-ea"/>
              <a:cs typeface="+mn-cs"/>
            </a:rPr>
            <a:t> disk, per Knut Andersson's suggestion, to identify any range of Near-Far distances that will be recorded at </a:t>
          </a:r>
          <a:r>
            <a:rPr lang="en-US" sz="1200" b="1" i="1" u="sng" baseline="0">
              <a:solidFill>
                <a:srgbClr val="980CC4"/>
              </a:solidFill>
              <a:effectLst/>
              <a:latin typeface="+mn-lt"/>
              <a:ea typeface="+mn-ea"/>
              <a:cs typeface="+mn-cs"/>
            </a:rPr>
            <a:t>your</a:t>
          </a:r>
          <a:r>
            <a:rPr lang="en-US" sz="1200" b="1" i="0" baseline="0">
              <a:solidFill>
                <a:srgbClr val="980CC4"/>
              </a:solidFill>
              <a:effectLst/>
              <a:latin typeface="+mn-lt"/>
              <a:ea typeface="+mn-ea"/>
              <a:cs typeface="+mn-cs"/>
            </a:rPr>
            <a:t> specified</a:t>
          </a:r>
          <a:r>
            <a:rPr lang="en-US" sz="1200" b="1" i="0" baseline="0">
              <a:solidFill>
                <a:srgbClr val="7030A0"/>
              </a:solidFill>
              <a:effectLst/>
              <a:latin typeface="+mn-lt"/>
              <a:ea typeface="+mn-ea"/>
              <a:cs typeface="+mn-cs"/>
            </a:rPr>
            <a:t> </a:t>
          </a:r>
          <a:r>
            <a:rPr lang="en-US" sz="1200" b="1" i="1" baseline="0">
              <a:solidFill>
                <a:srgbClr val="00B0F0"/>
              </a:solidFill>
              <a:effectLst/>
              <a:latin typeface="+mn-lt"/>
              <a:ea typeface="+mn-ea"/>
              <a:cs typeface="+mn-cs"/>
            </a:rPr>
            <a:t>% of MAOFD Desired</a:t>
          </a:r>
          <a:r>
            <a:rPr lang="en-US" sz="1200" b="1" i="0" baseline="0">
              <a:solidFill>
                <a:srgbClr val="980CC4"/>
              </a:solidFill>
              <a:effectLst/>
              <a:latin typeface="+mn-lt"/>
              <a:ea typeface="+mn-ea"/>
              <a:cs typeface="+mn-cs"/>
            </a:rPr>
            <a:t>, with </a:t>
          </a:r>
          <a:r>
            <a:rPr lang="en-US" sz="1200" b="1" i="1" u="sng" baseline="0">
              <a:solidFill>
                <a:srgbClr val="980CC4"/>
              </a:solidFill>
              <a:effectLst/>
              <a:latin typeface="+mn-lt"/>
              <a:ea typeface="+mn-ea"/>
              <a:cs typeface="+mn-cs"/>
            </a:rPr>
            <a:t>your</a:t>
          </a:r>
          <a:r>
            <a:rPr lang="en-US" sz="1200" b="1" i="0" baseline="0">
              <a:solidFill>
                <a:srgbClr val="980CC4"/>
              </a:solidFill>
              <a:effectLst/>
              <a:latin typeface="+mn-lt"/>
              <a:ea typeface="+mn-ea"/>
              <a:cs typeface="+mn-cs"/>
            </a:rPr>
            <a:t> specified Minimum Final Image Resolution.</a:t>
          </a:r>
          <a:br>
            <a:rPr lang="en-US" sz="1200" b="1" i="0" baseline="0">
              <a:solidFill>
                <a:srgbClr val="980CC4"/>
              </a:solidFill>
              <a:effectLst/>
              <a:latin typeface="+mn-lt"/>
              <a:ea typeface="+mn-ea"/>
              <a:cs typeface="+mn-cs"/>
            </a:rPr>
          </a:br>
          <a:endParaRPr lang="en-US" sz="1200" b="1" i="0" baseline="0">
            <a:solidFill>
              <a:srgbClr val="980CC4"/>
            </a:solidFill>
            <a:effectLst/>
            <a:latin typeface="+mn-lt"/>
            <a:ea typeface="+mn-ea"/>
            <a:cs typeface="+mn-cs"/>
          </a:endParaRPr>
        </a:p>
        <a:p>
          <a:r>
            <a:rPr lang="en-US" sz="1200" b="0" i="0" baseline="0">
              <a:solidFill>
                <a:schemeClr val="tx1"/>
              </a:solidFill>
              <a:effectLst/>
              <a:latin typeface="+mn-lt"/>
              <a:ea typeface="+mn-ea"/>
              <a:cs typeface="+mn-cs"/>
            </a:rPr>
            <a:t>In a "flexible" fixed-base system, where the </a:t>
          </a:r>
          <a:r>
            <a:rPr lang="en-US" sz="1200" b="1" i="1" baseline="0">
              <a:solidFill>
                <a:srgbClr val="00B0F0"/>
              </a:solidFill>
              <a:effectLst/>
              <a:latin typeface="+mn-lt"/>
              <a:ea typeface="+mn-ea"/>
              <a:cs typeface="+mn-cs"/>
            </a:rPr>
            <a:t>Key f-Number</a:t>
          </a:r>
          <a:r>
            <a:rPr lang="en-US" sz="1200" b="0" i="0" baseline="0">
              <a:solidFill>
                <a:schemeClr val="tx1"/>
              </a:solidFill>
              <a:effectLst/>
              <a:latin typeface="+mn-lt"/>
              <a:ea typeface="+mn-ea"/>
              <a:cs typeface="+mn-cs"/>
            </a:rPr>
            <a:t> is </a:t>
          </a:r>
          <a:r>
            <a:rPr lang="en-US" sz="1200" b="0" i="1" u="sng" baseline="0">
              <a:solidFill>
                <a:schemeClr val="tx1"/>
              </a:solidFill>
              <a:effectLst/>
              <a:latin typeface="+mn-lt"/>
              <a:ea typeface="+mn-ea"/>
              <a:cs typeface="+mn-cs"/>
            </a:rPr>
            <a:t>at least one stop less than</a:t>
          </a:r>
          <a:r>
            <a:rPr lang="en-US" sz="1200" b="0" i="1" u="none" baseline="0">
              <a:solidFill>
                <a:schemeClr val="tx1"/>
              </a:solidFill>
              <a:effectLst/>
              <a:latin typeface="+mn-lt"/>
              <a:ea typeface="+mn-ea"/>
              <a:cs typeface="+mn-cs"/>
            </a:rPr>
            <a:t> </a:t>
          </a:r>
          <a:r>
            <a:rPr lang="en-US" sz="1200" b="0" i="0" baseline="0">
              <a:solidFill>
                <a:schemeClr val="tx1"/>
              </a:solidFill>
              <a:effectLst/>
              <a:latin typeface="+mn-lt"/>
              <a:ea typeface="+mn-ea"/>
              <a:cs typeface="+mn-cs"/>
            </a:rPr>
            <a:t>the </a:t>
          </a:r>
          <a:r>
            <a:rPr lang="en-US" sz="1200" b="1" i="1" baseline="0">
              <a:solidFill>
                <a:schemeClr val="tx1"/>
              </a:solidFill>
              <a:effectLst/>
              <a:latin typeface="+mn-lt"/>
              <a:ea typeface="+mn-ea"/>
              <a:cs typeface="+mn-cs"/>
            </a:rPr>
            <a:t>Maximum Available f-Number</a:t>
          </a:r>
          <a:r>
            <a:rPr lang="en-US" sz="1200" b="0" i="0" baseline="0">
              <a:solidFill>
                <a:schemeClr val="tx1"/>
              </a:solidFill>
              <a:effectLst/>
              <a:latin typeface="+mn-lt"/>
              <a:ea typeface="+mn-ea"/>
              <a:cs typeface="+mn-cs"/>
            </a:rPr>
            <a:t>, it's perfectly "OK" to shoot </a:t>
          </a:r>
          <a:r>
            <a:rPr lang="en-US" sz="1200" b="0" i="1" u="sng" baseline="0">
              <a:solidFill>
                <a:schemeClr val="tx1"/>
              </a:solidFill>
              <a:effectLst/>
              <a:latin typeface="+mn-lt"/>
              <a:ea typeface="+mn-ea"/>
              <a:cs typeface="+mn-cs"/>
            </a:rPr>
            <a:t>deeper</a:t>
          </a:r>
          <a:r>
            <a:rPr lang="en-US" sz="1200" b="0" i="0" baseline="0">
              <a:solidFill>
                <a:schemeClr val="tx1"/>
              </a:solidFill>
              <a:effectLst/>
              <a:latin typeface="+mn-lt"/>
              <a:ea typeface="+mn-ea"/>
              <a:cs typeface="+mn-cs"/>
            </a:rPr>
            <a:t> subject spaces, recording </a:t>
          </a:r>
          <a:r>
            <a:rPr lang="en-US" sz="1200" b="0" i="1" u="sng" baseline="0">
              <a:solidFill>
                <a:schemeClr val="tx1"/>
              </a:solidFill>
              <a:effectLst/>
              <a:latin typeface="+mn-lt"/>
              <a:ea typeface="+mn-ea"/>
              <a:cs typeface="+mn-cs"/>
            </a:rPr>
            <a:t>greater</a:t>
          </a:r>
          <a:r>
            <a:rPr lang="en-US" sz="1200" b="0" i="0" baseline="0">
              <a:solidFill>
                <a:schemeClr val="tx1"/>
              </a:solidFill>
              <a:effectLst/>
              <a:latin typeface="+mn-lt"/>
              <a:ea typeface="+mn-ea"/>
              <a:cs typeface="+mn-cs"/>
            </a:rPr>
            <a:t> deviations (larger OFDs) than those that only nominally satisfy your specified minimum </a:t>
          </a:r>
          <a:r>
            <a:rPr lang="en-US" sz="1200" b="1" i="1" baseline="0">
              <a:solidFill>
                <a:srgbClr val="00B0F0"/>
              </a:solidFill>
              <a:effectLst/>
              <a:latin typeface="+mn-lt"/>
              <a:ea typeface="+mn-ea"/>
              <a:cs typeface="+mn-cs"/>
            </a:rPr>
            <a:t>% of MAOFD Desired</a:t>
          </a:r>
          <a:r>
            <a:rPr lang="en-US" sz="1200" b="0" i="0" baseline="0">
              <a:solidFill>
                <a:schemeClr val="tx1"/>
              </a:solidFill>
              <a:effectLst/>
              <a:latin typeface="+mn-lt"/>
              <a:ea typeface="+mn-ea"/>
              <a:cs typeface="+mn-cs"/>
            </a:rPr>
            <a:t>, by stopping down to an f-Number that is </a:t>
          </a:r>
          <a:r>
            <a:rPr lang="en-US" sz="1200" b="0" i="1" u="sng" baseline="0">
              <a:solidFill>
                <a:schemeClr val="tx1"/>
              </a:solidFill>
              <a:effectLst/>
              <a:latin typeface="+mn-lt"/>
              <a:ea typeface="+mn-ea"/>
              <a:cs typeface="+mn-cs"/>
            </a:rPr>
            <a:t>greater than</a:t>
          </a:r>
          <a:r>
            <a:rPr lang="en-US" sz="1200" b="0" i="0" u="none" baseline="0">
              <a:solidFill>
                <a:schemeClr val="tx1"/>
              </a:solidFill>
              <a:effectLst/>
              <a:latin typeface="+mn-lt"/>
              <a:ea typeface="+mn-ea"/>
              <a:cs typeface="+mn-cs"/>
            </a:rPr>
            <a:t> </a:t>
          </a:r>
          <a:r>
            <a:rPr lang="en-US" sz="1200" b="0" i="0" baseline="0">
              <a:solidFill>
                <a:schemeClr val="tx1"/>
              </a:solidFill>
              <a:effectLst/>
              <a:latin typeface="+mn-lt"/>
              <a:ea typeface="+mn-ea"/>
              <a:cs typeface="+mn-cs"/>
            </a:rPr>
            <a:t>the calculated </a:t>
          </a:r>
          <a:r>
            <a:rPr lang="en-US" sz="1200" b="1" i="1" baseline="0">
              <a:solidFill>
                <a:srgbClr val="00B0F0"/>
              </a:solidFill>
              <a:effectLst/>
              <a:latin typeface="+mn-lt"/>
              <a:ea typeface="+mn-ea"/>
              <a:cs typeface="+mn-cs"/>
            </a:rPr>
            <a:t>Key f-Number</a:t>
          </a:r>
          <a:r>
            <a:rPr lang="en-US" sz="1200" b="0" i="0" baseline="0">
              <a:solidFill>
                <a:sysClr val="windowText" lastClr="000000"/>
              </a:solidFill>
              <a:effectLst/>
              <a:latin typeface="+mn-lt"/>
              <a:ea typeface="+mn-ea"/>
              <a:cs typeface="+mn-cs"/>
            </a:rPr>
            <a:t>, if your system can do so.</a:t>
          </a:r>
          <a:r>
            <a:rPr lang="en-US" sz="1200" b="0" i="0" baseline="0">
              <a:solidFill>
                <a:schemeClr val="tx1"/>
              </a:solidFill>
              <a:effectLst/>
              <a:latin typeface="+mn-lt"/>
              <a:ea typeface="+mn-ea"/>
              <a:cs typeface="+mn-cs"/>
            </a:rPr>
            <a:t>  Note that this does not threaten your </a:t>
          </a:r>
          <a:r>
            <a:rPr lang="en-US" sz="1200" b="1" i="1" baseline="0">
              <a:solidFill>
                <a:schemeClr val="tx1"/>
              </a:solidFill>
              <a:effectLst/>
              <a:latin typeface="+mn-lt"/>
              <a:ea typeface="+mn-ea"/>
              <a:cs typeface="+mn-cs"/>
            </a:rPr>
            <a:t>Desired Final Image Resolution</a:t>
          </a:r>
          <a:r>
            <a:rPr lang="en-US" sz="1200" b="0" i="0" baseline="0">
              <a:solidFill>
                <a:schemeClr val="tx1"/>
              </a:solidFill>
              <a:effectLst/>
              <a:latin typeface="+mn-lt"/>
              <a:ea typeface="+mn-ea"/>
              <a:cs typeface="+mn-cs"/>
            </a:rPr>
            <a:t>, but you must not record OFDs that exceed 100% of MAOFD, if you intend to mount the entire scene in positive parallax, behind the Window.  The one exception, therefore, is when you can envision mounting the Nears in front of the Window, in negative parallax, without causing a Window Violation at the borders, while also mounting Fars at Infinity (where, again, the distance between mounted Far Homologs must </a:t>
          </a:r>
          <a:r>
            <a:rPr lang="en-US" sz="1200" b="0" i="1" u="sng" baseline="0">
              <a:solidFill>
                <a:schemeClr val="tx1"/>
              </a:solidFill>
              <a:effectLst/>
              <a:latin typeface="+mn-lt"/>
              <a:ea typeface="+mn-ea"/>
              <a:cs typeface="+mn-cs"/>
            </a:rPr>
            <a:t>never</a:t>
          </a:r>
          <a:r>
            <a:rPr lang="en-US" sz="1200" b="0" i="0" baseline="0">
              <a:solidFill>
                <a:schemeClr val="tx1"/>
              </a:solidFill>
              <a:effectLst/>
              <a:latin typeface="+mn-lt"/>
              <a:ea typeface="+mn-ea"/>
              <a:cs typeface="+mn-cs"/>
            </a:rPr>
            <a:t> exceed the </a:t>
          </a:r>
          <a:r>
            <a:rPr lang="en-US" sz="1200" b="1" i="1" baseline="0">
              <a:solidFill>
                <a:schemeClr val="tx1"/>
              </a:solidFill>
              <a:effectLst/>
              <a:latin typeface="+mn-lt"/>
              <a:ea typeface="+mn-ea"/>
              <a:cs typeface="+mn-cs"/>
            </a:rPr>
            <a:t>Viewer Lens Separation</a:t>
          </a:r>
          <a:r>
            <a:rPr lang="en-US" sz="1200" b="0" i="0" baseline="0">
              <a:solidFill>
                <a:schemeClr val="tx1"/>
              </a:solidFill>
              <a:effectLst/>
              <a:latin typeface="+mn-lt"/>
              <a:ea typeface="+mn-ea"/>
              <a:cs typeface="+mn-cs"/>
            </a:rPr>
            <a:t>.  </a:t>
          </a:r>
          <a:br>
            <a:rPr lang="en-US" sz="1200" b="0" i="0" baseline="0">
              <a:solidFill>
                <a:schemeClr val="tx1"/>
              </a:solidFill>
              <a:effectLst/>
              <a:latin typeface="+mn-lt"/>
              <a:ea typeface="+mn-ea"/>
              <a:cs typeface="+mn-cs"/>
            </a:rPr>
          </a:br>
          <a:br>
            <a:rPr lang="en-US" sz="1200" b="0" i="0" baseline="0">
              <a:solidFill>
                <a:schemeClr val="tx1"/>
              </a:solidFill>
              <a:effectLst/>
              <a:latin typeface="+mn-lt"/>
              <a:ea typeface="+mn-ea"/>
              <a:cs typeface="+mn-cs"/>
            </a:rPr>
          </a:br>
          <a:r>
            <a:rPr lang="en-US" sz="1200" b="0" baseline="0"/>
            <a:t>Note that  a calculated </a:t>
          </a:r>
          <a:r>
            <a:rPr lang="en-US" sz="1200" b="1" i="1" baseline="0">
              <a:solidFill>
                <a:srgbClr val="00B0F0"/>
              </a:solidFill>
            </a:rPr>
            <a:t>Key f-Number </a:t>
          </a:r>
          <a:r>
            <a:rPr lang="en-US" sz="1200" b="0" i="1" u="sng" baseline="0"/>
            <a:t>gets smaller</a:t>
          </a:r>
          <a:r>
            <a:rPr lang="en-US" sz="1200" b="0" i="1" u="none" baseline="0"/>
            <a:t> </a:t>
          </a:r>
          <a:r>
            <a:rPr lang="en-US" sz="1200" b="0" baseline="0"/>
            <a:t>when any of the values in the </a:t>
          </a:r>
          <a:r>
            <a:rPr lang="en-US" sz="1200" b="0" i="1" u="sng" baseline="0"/>
            <a:t>numerator</a:t>
          </a:r>
          <a:r>
            <a:rPr lang="en-US" sz="1200" b="0" baseline="0"/>
            <a:t> of the quotient get smaller:  </a:t>
          </a:r>
          <a:r>
            <a:rPr lang="en-US" sz="1200" b="1" baseline="0">
              <a:solidFill>
                <a:srgbClr val="00B0F0"/>
              </a:solidFill>
            </a:rPr>
            <a:t>Fc</a:t>
          </a:r>
          <a:r>
            <a:rPr lang="en-US" sz="1200" b="0" baseline="0"/>
            <a:t>, </a:t>
          </a:r>
          <a:r>
            <a:rPr lang="en-US" sz="1200" b="1" baseline="0">
              <a:solidFill>
                <a:srgbClr val="00B0F0"/>
              </a:solidFill>
            </a:rPr>
            <a:t>Di</a:t>
          </a:r>
          <a:r>
            <a:rPr lang="en-US" sz="1200" b="0" baseline="0"/>
            <a:t>, </a:t>
          </a:r>
          <a:r>
            <a:rPr lang="en-US" sz="1200" b="1" baseline="0">
              <a:solidFill>
                <a:srgbClr val="00B0F0"/>
              </a:solidFill>
            </a:rPr>
            <a:t>M</a:t>
          </a:r>
          <a:r>
            <a:rPr lang="en-US" sz="1200" b="0" baseline="0"/>
            <a:t> or </a:t>
          </a:r>
          <a:r>
            <a:rPr lang="en-US" sz="1200" b="1" i="0" baseline="0">
              <a:solidFill>
                <a:srgbClr val="00B0F0"/>
              </a:solidFill>
            </a:rPr>
            <a:t>Fv</a:t>
          </a:r>
          <a:r>
            <a:rPr lang="en-US" sz="1200" b="0" baseline="0"/>
            <a:t>, but the </a:t>
          </a:r>
          <a:r>
            <a:rPr lang="en-US" sz="1200" b="1" i="1" baseline="0">
              <a:solidFill>
                <a:srgbClr val="00B0F0"/>
              </a:solidFill>
            </a:rPr>
            <a:t>Key f-Number </a:t>
          </a:r>
          <a:r>
            <a:rPr lang="en-US" sz="1200" b="0" i="1" u="sng" baseline="0"/>
            <a:t>gets larger</a:t>
          </a:r>
          <a:r>
            <a:rPr lang="en-US" sz="1200" b="0" i="1" u="none" baseline="0"/>
            <a:t> </a:t>
          </a:r>
          <a:r>
            <a:rPr lang="en-US" sz="1200" b="0" baseline="0"/>
            <a:t>when any of the values in the </a:t>
          </a:r>
          <a:r>
            <a:rPr lang="en-US" sz="1200" b="0" i="1" u="sng" baseline="0"/>
            <a:t>denominator</a:t>
          </a:r>
          <a:r>
            <a:rPr lang="en-US" sz="1200" b="0" baseline="0"/>
            <a:t> of the quotient get smaller:  </a:t>
          </a:r>
          <a:r>
            <a:rPr lang="en-US" sz="1200" b="1" baseline="0">
              <a:solidFill>
                <a:srgbClr val="00B0F0"/>
              </a:solidFill>
            </a:rPr>
            <a:t>Ca</a:t>
          </a:r>
          <a:r>
            <a:rPr lang="en-US" sz="1200" b="0" baseline="0"/>
            <a:t>, </a:t>
          </a:r>
          <a:r>
            <a:rPr lang="en-US" sz="1200" b="1" baseline="0">
              <a:solidFill>
                <a:srgbClr val="00B0F0"/>
              </a:solidFill>
            </a:rPr>
            <a:t>Base</a:t>
          </a:r>
          <a:r>
            <a:rPr lang="en-US" sz="1200" b="0" baseline="0"/>
            <a:t>, or the sum, (</a:t>
          </a:r>
          <a:r>
            <a:rPr lang="en-US" sz="1200" b="1" baseline="0">
              <a:solidFill>
                <a:srgbClr val="00B0F0"/>
              </a:solidFill>
            </a:rPr>
            <a:t>Di</a:t>
          </a:r>
          <a:r>
            <a:rPr lang="en-US" sz="1200" b="0" baseline="0">
              <a:solidFill>
                <a:srgbClr val="00B0F0"/>
              </a:solidFill>
            </a:rPr>
            <a:t> </a:t>
          </a:r>
          <a:r>
            <a:rPr lang="en-US" sz="1200" b="0" baseline="0">
              <a:solidFill>
                <a:sysClr val="windowText" lastClr="000000"/>
              </a:solidFill>
            </a:rPr>
            <a:t>+</a:t>
          </a:r>
          <a:r>
            <a:rPr lang="en-US" sz="1200" b="0" baseline="0">
              <a:solidFill>
                <a:srgbClr val="00B0F0"/>
              </a:solidFill>
            </a:rPr>
            <a:t> </a:t>
          </a:r>
          <a:r>
            <a:rPr lang="en-US" sz="1200" b="1" baseline="0">
              <a:solidFill>
                <a:srgbClr val="00B0F0"/>
              </a:solidFill>
            </a:rPr>
            <a:t>Fv</a:t>
          </a:r>
          <a:r>
            <a:rPr lang="en-US" sz="1200" b="0" baseline="0"/>
            <a:t>)</a:t>
          </a:r>
          <a:br>
            <a:rPr lang="en-US" sz="1200" b="0" baseline="0"/>
          </a:br>
          <a:endParaRPr lang="en-US" sz="1200" b="0" baseline="0"/>
        </a:p>
        <a:p>
          <a:pPr rtl="0"/>
          <a:r>
            <a:rPr lang="en-US" sz="1200">
              <a:solidFill>
                <a:schemeClr val="tx1"/>
              </a:solidFill>
              <a:effectLst/>
              <a:latin typeface="+mn-lt"/>
              <a:ea typeface="+mn-ea"/>
              <a:cs typeface="+mn-cs"/>
            </a:rPr>
            <a:t>The irony of a lower </a:t>
          </a:r>
          <a:r>
            <a:rPr lang="en-US" sz="1200" b="1" i="1">
              <a:solidFill>
                <a:schemeClr val="tx1"/>
              </a:solidFill>
              <a:effectLst/>
              <a:latin typeface="+mn-lt"/>
              <a:ea typeface="+mn-ea"/>
              <a:cs typeface="+mn-cs"/>
            </a:rPr>
            <a:t>Magnification</a:t>
          </a:r>
          <a:r>
            <a:rPr lang="en-US" sz="1200">
              <a:solidFill>
                <a:schemeClr val="tx1"/>
              </a:solidFill>
              <a:effectLst/>
              <a:latin typeface="+mn-lt"/>
              <a:ea typeface="+mn-ea"/>
              <a:cs typeface="+mn-cs"/>
            </a:rPr>
            <a:t> had with a greater </a:t>
          </a:r>
          <a:r>
            <a:rPr lang="en-US" sz="1200" b="1" i="1">
              <a:solidFill>
                <a:srgbClr val="00B0F0"/>
              </a:solidFill>
              <a:effectLst/>
              <a:latin typeface="+mn-lt"/>
              <a:ea typeface="+mn-ea"/>
              <a:cs typeface="+mn-cs"/>
            </a:rPr>
            <a:t>Virtual Image Distance (Di)</a:t>
          </a:r>
          <a:r>
            <a:rPr lang="en-US" sz="1200">
              <a:solidFill>
                <a:schemeClr val="tx1"/>
              </a:solidFill>
              <a:effectLst/>
              <a:latin typeface="+mn-lt"/>
              <a:ea typeface="+mn-ea"/>
              <a:cs typeface="+mn-cs"/>
            </a:rPr>
            <a:t> forcing a not intuitive </a:t>
          </a:r>
          <a:r>
            <a:rPr lang="en-US" sz="1200" i="1" u="sng">
              <a:solidFill>
                <a:schemeClr val="tx1"/>
              </a:solidFill>
              <a:effectLst/>
              <a:latin typeface="+mn-lt"/>
              <a:ea typeface="+mn-ea"/>
              <a:cs typeface="+mn-cs"/>
            </a:rPr>
            <a:t>greater</a:t>
          </a:r>
          <a:r>
            <a:rPr lang="en-US" sz="1200">
              <a:solidFill>
                <a:schemeClr val="tx1"/>
              </a:solidFill>
              <a:effectLst/>
              <a:latin typeface="+mn-lt"/>
              <a:ea typeface="+mn-ea"/>
              <a:cs typeface="+mn-cs"/>
            </a:rPr>
            <a:t> </a:t>
          </a:r>
          <a:r>
            <a:rPr lang="en-US" sz="1200" b="1" i="1">
              <a:solidFill>
                <a:srgbClr val="00B0F0"/>
              </a:solidFill>
              <a:effectLst/>
              <a:latin typeface="+mn-lt"/>
              <a:ea typeface="+mn-ea"/>
              <a:cs typeface="+mn-cs"/>
            </a:rPr>
            <a:t>Key f-Number</a:t>
          </a:r>
          <a:r>
            <a:rPr lang="en-US" sz="1200">
              <a:solidFill>
                <a:schemeClr val="tx1"/>
              </a:solidFill>
              <a:effectLst/>
              <a:latin typeface="+mn-lt"/>
              <a:ea typeface="+mn-ea"/>
              <a:cs typeface="+mn-cs"/>
            </a:rPr>
            <a:t>, stems from </a:t>
          </a:r>
          <a:r>
            <a:rPr lang="en-US" sz="1200" b="1" i="1">
              <a:solidFill>
                <a:srgbClr val="00B0F0"/>
              </a:solidFill>
              <a:effectLst/>
              <a:latin typeface="+mn-lt"/>
              <a:ea typeface="+mn-ea"/>
              <a:cs typeface="+mn-cs"/>
            </a:rPr>
            <a:t>Di</a:t>
          </a:r>
          <a:r>
            <a:rPr lang="en-US" sz="1200">
              <a:solidFill>
                <a:schemeClr val="tx1"/>
              </a:solidFill>
              <a:effectLst/>
              <a:latin typeface="+mn-lt"/>
              <a:ea typeface="+mn-ea"/>
              <a:cs typeface="+mn-cs"/>
            </a:rPr>
            <a:t> residing in the numerator of the equation, which means that if you expect your audience to have use of </a:t>
          </a:r>
          <a:r>
            <a:rPr lang="en-US" sz="1200" b="0" i="1" u="sng">
              <a:solidFill>
                <a:schemeClr val="tx1"/>
              </a:solidFill>
              <a:effectLst/>
              <a:latin typeface="+mn-lt"/>
              <a:ea typeface="+mn-ea"/>
              <a:cs typeface="+mn-cs"/>
            </a:rPr>
            <a:t>only</a:t>
          </a:r>
          <a:r>
            <a:rPr lang="en-US" sz="1200">
              <a:solidFill>
                <a:schemeClr val="tx1"/>
              </a:solidFill>
              <a:effectLst/>
              <a:latin typeface="+mn-lt"/>
              <a:ea typeface="+mn-ea"/>
              <a:cs typeface="+mn-cs"/>
            </a:rPr>
            <a:t> non-adjustable viewers</a:t>
          </a:r>
          <a:r>
            <a:rPr lang="en-US" sz="1200" baseline="0">
              <a:solidFill>
                <a:schemeClr val="tx1"/>
              </a:solidFill>
              <a:effectLst/>
              <a:latin typeface="+mn-lt"/>
              <a:ea typeface="+mn-ea"/>
              <a:cs typeface="+mn-cs"/>
            </a:rPr>
            <a:t> that are</a:t>
          </a:r>
          <a:r>
            <a:rPr lang="en-US" sz="1200">
              <a:solidFill>
                <a:schemeClr val="tx1"/>
              </a:solidFill>
              <a:effectLst/>
              <a:latin typeface="+mn-lt"/>
              <a:ea typeface="+mn-ea"/>
              <a:cs typeface="+mn-cs"/>
            </a:rPr>
            <a:t> fixed at Infinity, you can shoot </a:t>
          </a:r>
          <a:r>
            <a:rPr lang="en-US" sz="1200" i="1" u="sng">
              <a:solidFill>
                <a:schemeClr val="tx1"/>
              </a:solidFill>
              <a:effectLst/>
              <a:latin typeface="+mn-lt"/>
              <a:ea typeface="+mn-ea"/>
              <a:cs typeface="+mn-cs"/>
            </a:rPr>
            <a:t>deeper</a:t>
          </a:r>
          <a:r>
            <a:rPr lang="en-US" sz="1200">
              <a:solidFill>
                <a:schemeClr val="tx1"/>
              </a:solidFill>
              <a:effectLst/>
              <a:latin typeface="+mn-lt"/>
              <a:ea typeface="+mn-ea"/>
              <a:cs typeface="+mn-cs"/>
            </a:rPr>
            <a:t> subject spaces for any given </a:t>
          </a:r>
          <a:r>
            <a:rPr lang="en-US" sz="1200" b="1" i="1">
              <a:solidFill>
                <a:srgbClr val="00B0F0"/>
              </a:solidFill>
              <a:effectLst/>
              <a:latin typeface="+mn-lt"/>
              <a:ea typeface="+mn-ea"/>
              <a:cs typeface="+mn-cs"/>
            </a:rPr>
            <a:t>% of MAOFD Desired</a:t>
          </a:r>
          <a:r>
            <a:rPr lang="en-US" sz="1200">
              <a:solidFill>
                <a:schemeClr val="tx1"/>
              </a:solidFill>
              <a:effectLst/>
              <a:latin typeface="+mn-lt"/>
              <a:ea typeface="+mn-ea"/>
              <a:cs typeface="+mn-cs"/>
            </a:rPr>
            <a:t>, but</a:t>
          </a:r>
          <a:r>
            <a:rPr lang="en-US" sz="1200" baseline="0">
              <a:solidFill>
                <a:schemeClr val="tx1"/>
              </a:solidFill>
              <a:effectLst/>
              <a:latin typeface="+mn-lt"/>
              <a:ea typeface="+mn-ea"/>
              <a:cs typeface="+mn-cs"/>
            </a:rPr>
            <a:t> that</a:t>
          </a:r>
          <a:r>
            <a:rPr lang="en-US" sz="1200">
              <a:solidFill>
                <a:schemeClr val="tx1"/>
              </a:solidFill>
              <a:effectLst/>
              <a:latin typeface="+mn-lt"/>
              <a:ea typeface="+mn-ea"/>
              <a:cs typeface="+mn-cs"/>
            </a:rPr>
            <a:t> requires a </a:t>
          </a:r>
          <a:r>
            <a:rPr lang="en-US" sz="1200" i="1" u="sng">
              <a:solidFill>
                <a:schemeClr val="tx1"/>
              </a:solidFill>
              <a:effectLst/>
              <a:latin typeface="+mn-lt"/>
              <a:ea typeface="+mn-ea"/>
              <a:cs typeface="+mn-cs"/>
            </a:rPr>
            <a:t>larger</a:t>
          </a:r>
          <a:r>
            <a:rPr lang="en-US" sz="1200">
              <a:solidFill>
                <a:schemeClr val="tx1"/>
              </a:solidFill>
              <a:effectLst/>
              <a:latin typeface="+mn-lt"/>
              <a:ea typeface="+mn-ea"/>
              <a:cs typeface="+mn-cs"/>
            </a:rPr>
            <a:t> </a:t>
          </a:r>
          <a:r>
            <a:rPr lang="en-US" sz="1200" b="1" i="1">
              <a:solidFill>
                <a:srgbClr val="00B0F0"/>
              </a:solidFill>
              <a:effectLst/>
              <a:latin typeface="+mn-lt"/>
              <a:ea typeface="+mn-ea"/>
              <a:cs typeface="+mn-cs"/>
            </a:rPr>
            <a:t>Key f-Number </a:t>
          </a:r>
          <a:r>
            <a:rPr lang="en-US" sz="1200">
              <a:solidFill>
                <a:schemeClr val="tx1"/>
              </a:solidFill>
              <a:effectLst/>
              <a:latin typeface="+mn-lt"/>
              <a:ea typeface="+mn-ea"/>
              <a:cs typeface="+mn-cs"/>
            </a:rPr>
            <a:t>to honor your </a:t>
          </a:r>
          <a:r>
            <a:rPr lang="en-US" sz="1200" b="1" i="1">
              <a:solidFill>
                <a:schemeClr val="tx1"/>
              </a:solidFill>
              <a:effectLst/>
              <a:latin typeface="+mn-lt"/>
              <a:ea typeface="+mn-ea"/>
              <a:cs typeface="+mn-cs"/>
            </a:rPr>
            <a:t>Desired Final Image Resolution</a:t>
          </a:r>
          <a:r>
            <a:rPr lang="en-US" sz="1200" b="0" i="0" baseline="0">
              <a:solidFill>
                <a:schemeClr val="tx1"/>
              </a:solidFill>
              <a:effectLst/>
              <a:latin typeface="+mn-lt"/>
              <a:ea typeface="+mn-ea"/>
              <a:cs typeface="+mn-cs"/>
            </a:rPr>
            <a:t> (</a:t>
          </a:r>
          <a:r>
            <a:rPr lang="en-US" sz="1200" baseline="0">
              <a:solidFill>
                <a:schemeClr val="tx1"/>
              </a:solidFill>
              <a:effectLst/>
              <a:latin typeface="+mn-lt"/>
              <a:ea typeface="+mn-ea"/>
              <a:cs typeface="+mn-cs"/>
            </a:rPr>
            <a:t>which is translated by this Worksheet into a calculated </a:t>
          </a:r>
          <a:r>
            <a:rPr lang="en-US" sz="1200" b="1" i="1" baseline="0">
              <a:solidFill>
                <a:srgbClr val="00B0F0"/>
              </a:solidFill>
              <a:effectLst/>
              <a:latin typeface="+mn-lt"/>
              <a:ea typeface="+mn-ea"/>
              <a:cs typeface="+mn-cs"/>
            </a:rPr>
            <a:t>Maximum Permissible CoC Diameter (Ca</a:t>
          </a:r>
          <a:r>
            <a:rPr lang="en-US" sz="1200" b="1" i="1">
              <a:solidFill>
                <a:srgbClr val="00B0F0"/>
              </a:solidFill>
              <a:effectLst/>
              <a:latin typeface="+mn-lt"/>
              <a:ea typeface="+mn-ea"/>
              <a:cs typeface="+mn-cs"/>
            </a:rPr>
            <a:t>)</a:t>
          </a:r>
          <a:r>
            <a:rPr lang="en-US" sz="1200" b="0" i="0">
              <a:solidFill>
                <a:schemeClr val="tx1"/>
              </a:solidFill>
              <a:effectLst/>
              <a:latin typeface="+mn-lt"/>
              <a:ea typeface="+mn-ea"/>
              <a:cs typeface="+mn-cs"/>
            </a:rPr>
            <a:t>,</a:t>
          </a:r>
          <a:r>
            <a:rPr lang="en-US" sz="1200" b="0" i="0" baseline="0">
              <a:solidFill>
                <a:schemeClr val="tx1"/>
              </a:solidFill>
              <a:effectLst/>
              <a:latin typeface="+mn-lt"/>
              <a:ea typeface="+mn-ea"/>
              <a:cs typeface="+mn-cs"/>
            </a:rPr>
            <a:t> for use i</a:t>
          </a:r>
          <a:r>
            <a:rPr lang="en-US" sz="1200">
              <a:solidFill>
                <a:schemeClr val="tx1"/>
              </a:solidFill>
              <a:effectLst/>
              <a:latin typeface="+mn-lt"/>
              <a:ea typeface="+mn-ea"/>
              <a:cs typeface="+mn-cs"/>
            </a:rPr>
            <a:t>n DoF</a:t>
          </a:r>
          <a:r>
            <a:rPr lang="en-US" sz="1200" baseline="0">
              <a:solidFill>
                <a:schemeClr val="tx1"/>
              </a:solidFill>
              <a:effectLst/>
              <a:latin typeface="+mn-lt"/>
              <a:ea typeface="+mn-ea"/>
              <a:cs typeface="+mn-cs"/>
            </a:rPr>
            <a:t> calculations)</a:t>
          </a:r>
          <a:r>
            <a:rPr lang="en-US" sz="1200">
              <a:solidFill>
                <a:schemeClr val="tx1"/>
              </a:solidFill>
              <a:effectLst/>
              <a:latin typeface="+mn-lt"/>
              <a:ea typeface="+mn-ea"/>
              <a:cs typeface="+mn-cs"/>
            </a:rPr>
            <a:t>.</a:t>
          </a:r>
          <a:br>
            <a:rPr lang="en-US" sz="1200">
              <a:solidFill>
                <a:schemeClr val="tx1"/>
              </a:solidFill>
              <a:effectLst/>
              <a:latin typeface="+mn-lt"/>
              <a:ea typeface="+mn-ea"/>
              <a:cs typeface="+mn-cs"/>
            </a:rPr>
          </a:br>
          <a:endParaRPr lang="en-US" sz="1200">
            <a:solidFill>
              <a:schemeClr val="tx1"/>
            </a:solidFill>
            <a:effectLst/>
            <a:latin typeface="+mn-lt"/>
            <a:ea typeface="+mn-ea"/>
            <a:cs typeface="+mn-cs"/>
          </a:endParaRPr>
        </a:p>
        <a:p>
          <a:endParaRPr lang="en-US" sz="1000" b="0">
            <a:solidFill>
              <a:schemeClr val="tx1"/>
            </a:solidFill>
          </a:endParaRPr>
        </a:p>
      </xdr:txBody>
    </xdr:sp>
    <xdr:clientData/>
  </xdr:oneCellAnchor>
  <xdr:oneCellAnchor>
    <xdr:from>
      <xdr:col>2</xdr:col>
      <xdr:colOff>20931</xdr:colOff>
      <xdr:row>299</xdr:row>
      <xdr:rowOff>131647</xdr:rowOff>
    </xdr:from>
    <xdr:ext cx="16563456" cy="13099938"/>
    <xdr:sp macro="" textlink="">
      <xdr:nvSpPr>
        <xdr:cNvPr id="5" name="TextBox 4">
          <a:extLst>
            <a:ext uri="{FF2B5EF4-FFF2-40B4-BE49-F238E27FC236}">
              <a16:creationId xmlns:a16="http://schemas.microsoft.com/office/drawing/2014/main" id="{DF756F88-3E11-BA79-99F9-05C14AF983AC}"/>
            </a:ext>
          </a:extLst>
        </xdr:cNvPr>
        <xdr:cNvSpPr txBox="1"/>
      </xdr:nvSpPr>
      <xdr:spPr>
        <a:xfrm>
          <a:off x="244088" y="58016433"/>
          <a:ext cx="16563456" cy="13099938"/>
        </a:xfrm>
        <a:prstGeom prst="rect">
          <a:avLst/>
        </a:prstGeom>
        <a:solidFill>
          <a:sysClr val="window" lastClr="FFFFFF"/>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tx1"/>
              </a:solidFill>
              <a:effectLst/>
              <a:latin typeface="+mn-lt"/>
              <a:ea typeface="+mn-ea"/>
              <a:cs typeface="+mn-cs"/>
            </a:rPr>
            <a:t>When</a:t>
          </a:r>
          <a:r>
            <a:rPr lang="en-US" sz="1200" baseline="0">
              <a:solidFill>
                <a:schemeClr val="tx1"/>
              </a:solidFill>
              <a:effectLst/>
              <a:latin typeface="+mn-lt"/>
              <a:ea typeface="+mn-ea"/>
              <a:cs typeface="+mn-cs"/>
            </a:rPr>
            <a:t> specifying </a:t>
          </a:r>
          <a:r>
            <a:rPr lang="en-US" sz="1200" i="1" u="sng" baseline="0">
              <a:solidFill>
                <a:schemeClr val="tx1"/>
              </a:solidFill>
              <a:effectLst/>
              <a:latin typeface="+mn-lt"/>
              <a:ea typeface="+mn-ea"/>
              <a:cs typeface="+mn-cs"/>
            </a:rPr>
            <a:t>your choice</a:t>
          </a:r>
          <a:r>
            <a:rPr lang="en-US" sz="1200" baseline="0">
              <a:solidFill>
                <a:schemeClr val="tx1"/>
              </a:solidFill>
              <a:effectLst/>
              <a:latin typeface="+mn-lt"/>
              <a:ea typeface="+mn-ea"/>
              <a:cs typeface="+mn-cs"/>
            </a:rPr>
            <a:t> of a </a:t>
          </a:r>
          <a:r>
            <a:rPr lang="en-US" sz="1200" b="1" baseline="0">
              <a:solidFill>
                <a:schemeClr val="tx1"/>
              </a:solidFill>
              <a:effectLst/>
              <a:latin typeface="+mn-lt"/>
              <a:ea typeface="+mn-ea"/>
              <a:cs typeface="+mn-cs"/>
            </a:rPr>
            <a:t>Desired Minimum Final Image Resolution for Viewing at 254mm,</a:t>
          </a:r>
          <a:r>
            <a:rPr lang="en-US" sz="1200" baseline="0">
              <a:solidFill>
                <a:schemeClr val="tx1"/>
              </a:solidFill>
              <a:effectLst/>
              <a:latin typeface="+mn-lt"/>
              <a:ea typeface="+mn-ea"/>
              <a:cs typeface="+mn-cs"/>
            </a:rPr>
            <a:t> we cannot carelessly select a value for lp/mm, as seen in the final image after magnification, without considering the finite </a:t>
          </a:r>
          <a:r>
            <a:rPr lang="en-US" sz="1200">
              <a:solidFill>
                <a:schemeClr val="tx1"/>
              </a:solidFill>
              <a:effectLst/>
              <a:latin typeface="+mn-lt"/>
              <a:ea typeface="+mn-ea"/>
              <a:cs typeface="+mn-cs"/>
            </a:rPr>
            <a:t>limits of resolution imposed by the film and/or</a:t>
          </a:r>
          <a:r>
            <a:rPr lang="en-US" sz="1200" baseline="0">
              <a:solidFill>
                <a:schemeClr val="tx1"/>
              </a:solidFill>
              <a:effectLst/>
              <a:latin typeface="+mn-lt"/>
              <a:ea typeface="+mn-ea"/>
              <a:cs typeface="+mn-cs"/>
            </a:rPr>
            <a:t> camera lens.  C</a:t>
          </a:r>
          <a:r>
            <a:rPr lang="en-US" sz="1200">
              <a:solidFill>
                <a:schemeClr val="tx1"/>
              </a:solidFill>
              <a:effectLst/>
              <a:latin typeface="+mn-lt"/>
              <a:ea typeface="+mn-ea"/>
              <a:cs typeface="+mn-cs"/>
            </a:rPr>
            <a:t>alculating the </a:t>
          </a:r>
          <a:r>
            <a:rPr lang="en-US" sz="1400" b="1" i="1">
              <a:solidFill>
                <a:srgbClr val="00B0F0"/>
              </a:solidFill>
              <a:effectLst/>
              <a:latin typeface="+mn-lt"/>
              <a:ea typeface="+mn-ea"/>
              <a:cs typeface="+mn-cs"/>
            </a:rPr>
            <a:t>Key f-Number</a:t>
          </a:r>
          <a:r>
            <a:rPr lang="en-US" sz="1200">
              <a:solidFill>
                <a:schemeClr val="tx1"/>
              </a:solidFill>
              <a:effectLst/>
              <a:latin typeface="+mn-lt"/>
              <a:ea typeface="+mn-ea"/>
              <a:cs typeface="+mn-cs"/>
            </a:rPr>
            <a:t> for a</a:t>
          </a:r>
          <a:r>
            <a:rPr lang="en-US" sz="1200" baseline="0">
              <a:solidFill>
                <a:schemeClr val="tx1"/>
              </a:solidFill>
              <a:effectLst/>
              <a:latin typeface="+mn-lt"/>
              <a:ea typeface="+mn-ea"/>
              <a:cs typeface="+mn-cs"/>
            </a:rPr>
            <a:t> ridiculously optimistic </a:t>
          </a:r>
          <a:r>
            <a:rPr lang="en-US" sz="1200">
              <a:solidFill>
                <a:schemeClr val="tx1"/>
              </a:solidFill>
              <a:effectLst/>
              <a:latin typeface="+mn-lt"/>
              <a:ea typeface="+mn-ea"/>
              <a:cs typeface="+mn-cs"/>
            </a:rPr>
            <a:t>20 lp/mm final image resolution is pointless.  </a:t>
          </a:r>
          <a:r>
            <a:rPr lang="en-US" sz="1200" b="0">
              <a:solidFill>
                <a:schemeClr val="tx1"/>
              </a:solidFill>
              <a:effectLst/>
              <a:latin typeface="+mn-lt"/>
              <a:ea typeface="+mn-ea"/>
              <a:cs typeface="+mn-cs"/>
            </a:rPr>
            <a:t>Ideally, your</a:t>
          </a:r>
          <a:r>
            <a:rPr lang="en-US" sz="1200" b="0" baseline="0">
              <a:solidFill>
                <a:schemeClr val="tx1"/>
              </a:solidFill>
              <a:effectLst/>
              <a:latin typeface="+mn-lt"/>
              <a:ea typeface="+mn-ea"/>
              <a:cs typeface="+mn-cs"/>
            </a:rPr>
            <a:t> choice</a:t>
          </a:r>
          <a:r>
            <a:rPr lang="en-US" sz="1200" b="0">
              <a:solidFill>
                <a:schemeClr val="tx1"/>
              </a:solidFill>
              <a:effectLst/>
              <a:latin typeface="+mn-lt"/>
              <a:ea typeface="+mn-ea"/>
              <a:cs typeface="+mn-cs"/>
            </a:rPr>
            <a:t> should be a value closely approaching a system-imposed limit of </a:t>
          </a:r>
          <a:r>
            <a:rPr lang="en-US" sz="1200" b="1">
              <a:solidFill>
                <a:schemeClr val="tx1"/>
              </a:solidFill>
              <a:effectLst/>
              <a:latin typeface="+mn-lt"/>
              <a:ea typeface="+mn-ea"/>
              <a:cs typeface="+mn-cs"/>
            </a:rPr>
            <a:t>5 lp/mm for 35mm format stereo viewers </a:t>
          </a:r>
          <a:r>
            <a:rPr lang="en-US" sz="1200" b="0">
              <a:solidFill>
                <a:schemeClr val="tx1"/>
              </a:solidFill>
              <a:effectLst/>
              <a:latin typeface="+mn-lt"/>
              <a:ea typeface="+mn-ea"/>
              <a:cs typeface="+mn-cs"/>
            </a:rPr>
            <a:t>operating at 8x</a:t>
          </a:r>
          <a:r>
            <a:rPr lang="en-US" sz="1200" b="0" baseline="0">
              <a:solidFill>
                <a:schemeClr val="tx1"/>
              </a:solidFill>
              <a:effectLst/>
              <a:latin typeface="+mn-lt"/>
              <a:ea typeface="+mn-ea"/>
              <a:cs typeface="+mn-cs"/>
            </a:rPr>
            <a:t> magnification </a:t>
          </a:r>
          <a:r>
            <a:rPr lang="en-US" sz="1200" b="1">
              <a:solidFill>
                <a:schemeClr val="tx1"/>
              </a:solidFill>
              <a:effectLst/>
              <a:latin typeface="+mn-lt"/>
              <a:ea typeface="+mn-ea"/>
              <a:cs typeface="+mn-cs"/>
            </a:rPr>
            <a:t>or 8 lp/mm for</a:t>
          </a:r>
          <a:r>
            <a:rPr lang="en-US" sz="1200" b="1" baseline="0">
              <a:solidFill>
                <a:schemeClr val="tx1"/>
              </a:solidFill>
              <a:effectLst/>
              <a:latin typeface="+mn-lt"/>
              <a:ea typeface="+mn-ea"/>
              <a:cs typeface="+mn-cs"/>
            </a:rPr>
            <a:t> medium format stereo viewers </a:t>
          </a:r>
          <a:r>
            <a:rPr lang="en-US" sz="1200" b="0" baseline="0">
              <a:solidFill>
                <a:schemeClr val="tx1"/>
              </a:solidFill>
              <a:effectLst/>
              <a:latin typeface="+mn-lt"/>
              <a:ea typeface="+mn-ea"/>
              <a:cs typeface="+mn-cs"/>
            </a:rPr>
            <a:t>operating at 4x magnification. </a:t>
          </a:r>
          <a:br>
            <a:rPr lang="en-US" sz="1200" b="1" baseline="0">
              <a:solidFill>
                <a:schemeClr val="tx1"/>
              </a:solidFill>
              <a:effectLst/>
              <a:latin typeface="+mn-lt"/>
              <a:ea typeface="+mn-ea"/>
              <a:cs typeface="+mn-cs"/>
            </a:rPr>
          </a:br>
          <a:br>
            <a:rPr lang="en-US" sz="1200" b="1" baseline="0">
              <a:solidFill>
                <a:schemeClr val="tx1"/>
              </a:solidFill>
              <a:effectLst/>
              <a:latin typeface="+mn-lt"/>
              <a:ea typeface="+mn-ea"/>
              <a:cs typeface="+mn-cs"/>
            </a:rPr>
          </a:br>
          <a:r>
            <a:rPr lang="en-US" sz="1200" b="1" baseline="0">
              <a:solidFill>
                <a:schemeClr val="tx1"/>
              </a:solidFill>
              <a:effectLst/>
              <a:latin typeface="+mn-lt"/>
              <a:ea typeface="+mn-ea"/>
              <a:cs typeface="+mn-cs"/>
            </a:rPr>
            <a:t>8 lp/mm </a:t>
          </a:r>
          <a:r>
            <a:rPr lang="en-US" sz="1200" b="0" baseline="0">
              <a:solidFill>
                <a:schemeClr val="tx1"/>
              </a:solidFill>
              <a:effectLst/>
              <a:latin typeface="+mn-lt"/>
              <a:ea typeface="+mn-ea"/>
              <a:cs typeface="+mn-cs"/>
            </a:rPr>
            <a:t>is</a:t>
          </a:r>
          <a:r>
            <a:rPr lang="en-US" sz="1200" b="1" baseline="0">
              <a:solidFill>
                <a:schemeClr val="tx1"/>
              </a:solidFill>
              <a:effectLst/>
              <a:latin typeface="+mn-lt"/>
              <a:ea typeface="+mn-ea"/>
              <a:cs typeface="+mn-cs"/>
            </a:rPr>
            <a:t> </a:t>
          </a:r>
          <a:r>
            <a:rPr lang="en-US" sz="1200" b="0" baseline="0">
              <a:solidFill>
                <a:schemeClr val="tx1"/>
              </a:solidFill>
              <a:effectLst/>
              <a:latin typeface="+mn-lt"/>
              <a:ea typeface="+mn-ea"/>
              <a:cs typeface="+mn-cs"/>
            </a:rPr>
            <a:t>generally accepted to be the highest resolution healthy (or corrected) human eyes can appreciate </a:t>
          </a:r>
          <a:r>
            <a:rPr lang="en-US" sz="1200">
              <a:solidFill>
                <a:schemeClr val="tx1"/>
              </a:solidFill>
              <a:effectLst/>
              <a:latin typeface="+mn-lt"/>
              <a:ea typeface="+mn-ea"/>
              <a:cs typeface="+mn-cs"/>
            </a:rPr>
            <a:t>at a viewing distance of </a:t>
          </a:r>
          <a:r>
            <a:rPr lang="en-US" sz="1200" b="0">
              <a:solidFill>
                <a:schemeClr val="tx1"/>
              </a:solidFill>
              <a:effectLst/>
              <a:latin typeface="+mn-lt"/>
              <a:ea typeface="+mn-ea"/>
              <a:cs typeface="+mn-cs"/>
            </a:rPr>
            <a:t>254mm (10 inches) - the closest distance at which said same healthy eyes can focus</a:t>
          </a:r>
          <a:r>
            <a:rPr lang="en-US" sz="1200" b="0" baseline="0">
              <a:solidFill>
                <a:schemeClr val="tx1"/>
              </a:solidFill>
              <a:effectLst/>
              <a:latin typeface="+mn-lt"/>
              <a:ea typeface="+mn-ea"/>
              <a:cs typeface="+mn-cs"/>
            </a:rPr>
            <a:t>.  </a:t>
          </a:r>
          <a:r>
            <a:rPr lang="en-US" sz="1200" b="1" baseline="0">
              <a:solidFill>
                <a:schemeClr val="tx1"/>
              </a:solidFill>
              <a:effectLst/>
              <a:latin typeface="+mn-lt"/>
              <a:ea typeface="+mn-ea"/>
              <a:cs typeface="+mn-cs"/>
            </a:rPr>
            <a:t>8 lp/mm at 254mmm</a:t>
          </a:r>
          <a:r>
            <a:rPr lang="en-US" sz="1200" b="0" baseline="0">
              <a:solidFill>
                <a:schemeClr val="tx1"/>
              </a:solidFill>
              <a:effectLst/>
              <a:latin typeface="+mn-lt"/>
              <a:ea typeface="+mn-ea"/>
              <a:cs typeface="+mn-cs"/>
            </a:rPr>
            <a:t> </a:t>
          </a:r>
          <a:r>
            <a:rPr lang="en-US" sz="1200">
              <a:solidFill>
                <a:schemeClr val="tx1"/>
              </a:solidFill>
              <a:effectLst/>
              <a:latin typeface="+mn-lt"/>
              <a:ea typeface="+mn-ea"/>
              <a:cs typeface="+mn-cs"/>
            </a:rPr>
            <a:t>is equivalent to an angular resolution of </a:t>
          </a:r>
          <a:r>
            <a:rPr lang="en-US" sz="1200" b="1">
              <a:solidFill>
                <a:schemeClr val="tx1"/>
              </a:solidFill>
              <a:effectLst/>
              <a:latin typeface="+mn-lt"/>
              <a:ea typeface="+mn-ea"/>
              <a:cs typeface="+mn-cs"/>
            </a:rPr>
            <a:t>0.86 arc-minute </a:t>
          </a:r>
          <a:r>
            <a:rPr lang="en-US" sz="1200">
              <a:solidFill>
                <a:schemeClr val="tx1"/>
              </a:solidFill>
              <a:effectLst/>
              <a:latin typeface="+mn-lt"/>
              <a:ea typeface="+mn-ea"/>
              <a:cs typeface="+mn-cs"/>
            </a:rPr>
            <a:t>(86/100ths of 1/60th of 1 degree).  </a:t>
          </a:r>
          <a:r>
            <a:rPr lang="en-US" sz="1200" b="1" i="1">
              <a:solidFill>
                <a:schemeClr val="tx1"/>
              </a:solidFill>
              <a:effectLst/>
              <a:latin typeface="+mn-lt"/>
              <a:ea typeface="+mn-ea"/>
              <a:cs typeface="+mn-cs"/>
            </a:rPr>
            <a:t>THX</a:t>
          </a:r>
          <a:r>
            <a:rPr lang="en-US" sz="1200">
              <a:solidFill>
                <a:schemeClr val="tx1"/>
              </a:solidFill>
              <a:effectLst/>
              <a:latin typeface="+mn-lt"/>
              <a:ea typeface="+mn-ea"/>
              <a:cs typeface="+mn-cs"/>
            </a:rPr>
            <a:t>, the theater design consultants, rounds up from 0.86 arc-minute to 1.0 arc-minute (perhaps to simplify associated arithmetic). They see this as the goal toward which cinematographers and theater architects should strive.  1.0 arc-minute equates to 6.88 lp/mm at a viewing distance of 254mm,</a:t>
          </a:r>
          <a:r>
            <a:rPr lang="en-US" sz="1200" baseline="0">
              <a:solidFill>
                <a:schemeClr val="tx1"/>
              </a:solidFill>
              <a:effectLst/>
              <a:latin typeface="+mn-lt"/>
              <a:ea typeface="+mn-ea"/>
              <a:cs typeface="+mn-cs"/>
            </a:rPr>
            <a:t> so feel free to choose 6.88 lp/mm as your </a:t>
          </a:r>
          <a:r>
            <a:rPr lang="en-US" sz="1200" b="1" i="1" baseline="0">
              <a:solidFill>
                <a:schemeClr val="tx1"/>
              </a:solidFill>
              <a:effectLst/>
              <a:latin typeface="+mn-lt"/>
              <a:ea typeface="+mn-ea"/>
              <a:cs typeface="+mn-cs"/>
            </a:rPr>
            <a:t>Desired Minimum Final Image Resolution for viewing at 25cm</a:t>
          </a:r>
          <a:r>
            <a:rPr lang="en-US" sz="1200" baseline="0">
              <a:solidFill>
                <a:schemeClr val="tx1"/>
              </a:solidFill>
              <a:effectLst/>
              <a:latin typeface="+mn-lt"/>
              <a:ea typeface="+mn-ea"/>
              <a:cs typeface="+mn-cs"/>
            </a:rPr>
            <a:t>, if you want to </a:t>
          </a:r>
          <a:r>
            <a:rPr lang="en-US" sz="1200" i="1" u="sng" baseline="0">
              <a:solidFill>
                <a:schemeClr val="tx1"/>
              </a:solidFill>
              <a:effectLst/>
              <a:latin typeface="+mn-lt"/>
              <a:ea typeface="+mn-ea"/>
              <a:cs typeface="+mn-cs"/>
            </a:rPr>
            <a:t>reduce</a:t>
          </a:r>
          <a:r>
            <a:rPr lang="en-US" sz="1200" baseline="0">
              <a:solidFill>
                <a:schemeClr val="tx1"/>
              </a:solidFill>
              <a:effectLst/>
              <a:latin typeface="+mn-lt"/>
              <a:ea typeface="+mn-ea"/>
              <a:cs typeface="+mn-cs"/>
            </a:rPr>
            <a:t> the probability of your audience experiencing that sense of immersion that can best be achieved at 8 lp/mm, as seen in  the viewer.  (See the Worksheet tab, below, titled: "</a:t>
          </a:r>
          <a:r>
            <a:rPr lang="en-US" sz="1200" b="1" i="1" baseline="0">
              <a:solidFill>
                <a:schemeClr val="tx1"/>
              </a:solidFill>
              <a:effectLst/>
              <a:latin typeface="+mn-lt"/>
              <a:ea typeface="+mn-ea"/>
              <a:cs typeface="+mn-cs"/>
            </a:rPr>
            <a:t>Immersion</a:t>
          </a:r>
          <a:r>
            <a:rPr lang="en-US" sz="1200" baseline="0">
              <a:solidFill>
                <a:schemeClr val="tx1"/>
              </a:solidFill>
              <a:effectLst/>
              <a:latin typeface="+mn-lt"/>
              <a:ea typeface="+mn-ea"/>
              <a:cs typeface="+mn-cs"/>
            </a:rPr>
            <a:t>")</a:t>
          </a:r>
          <a:br>
            <a:rPr lang="en-US" sz="1200" baseline="0">
              <a:solidFill>
                <a:schemeClr val="tx1"/>
              </a:solidFill>
              <a:effectLst/>
              <a:latin typeface="+mn-lt"/>
              <a:ea typeface="+mn-ea"/>
              <a:cs typeface="+mn-cs"/>
            </a:rPr>
          </a:br>
          <a:br>
            <a:rPr lang="en-US" sz="1200" baseline="0">
              <a:solidFill>
                <a:schemeClr val="tx1"/>
              </a:solidFill>
              <a:effectLst/>
              <a:latin typeface="+mn-lt"/>
              <a:ea typeface="+mn-ea"/>
              <a:cs typeface="+mn-cs"/>
            </a:rPr>
          </a:br>
          <a:r>
            <a:rPr lang="en-US" sz="1200" b="1" baseline="0">
              <a:solidFill>
                <a:srgbClr val="980CC4"/>
              </a:solidFill>
              <a:effectLst/>
              <a:latin typeface="+mn-lt"/>
              <a:ea typeface="+mn-ea"/>
              <a:cs typeface="+mn-cs"/>
            </a:rPr>
            <a:t>It's your choice:  </a:t>
          </a:r>
          <a:r>
            <a:rPr lang="en-US" sz="1200" b="0" baseline="0">
              <a:solidFill>
                <a:srgbClr val="980CC4"/>
              </a:solidFill>
              <a:effectLst/>
              <a:latin typeface="+mn-lt"/>
              <a:ea typeface="+mn-ea"/>
              <a:cs typeface="+mn-cs"/>
            </a:rPr>
            <a:t>How much genuine subject detail do you want your audience to percieve?  Do you want them to readily discern that they are looking at a 3D "photograph," complete with </a:t>
          </a:r>
          <a:r>
            <a:rPr lang="en-US" sz="1200" b="1" i="1" baseline="0">
              <a:solidFill>
                <a:srgbClr val="980CC4"/>
              </a:solidFill>
              <a:effectLst/>
              <a:latin typeface="+mn-lt"/>
              <a:ea typeface="+mn-ea"/>
              <a:cs typeface="+mn-cs"/>
            </a:rPr>
            <a:t>sucklective fockus</a:t>
          </a:r>
          <a:r>
            <a:rPr lang="en-US" sz="1200" b="0" i="0" baseline="0">
              <a:solidFill>
                <a:srgbClr val="980CC4"/>
              </a:solidFill>
              <a:effectLst/>
              <a:latin typeface="+mn-lt"/>
              <a:ea typeface="+mn-ea"/>
              <a:cs typeface="+mn-cs"/>
            </a:rPr>
            <a:t> and other common, telltale artifacts of 2D photography,</a:t>
          </a:r>
          <a:r>
            <a:rPr lang="en-US" sz="1200" b="0" baseline="0">
              <a:solidFill>
                <a:srgbClr val="980CC4"/>
              </a:solidFill>
              <a:effectLst/>
              <a:latin typeface="+mn-lt"/>
              <a:ea typeface="+mn-ea"/>
              <a:cs typeface="+mn-cs"/>
            </a:rPr>
            <a:t> which are </a:t>
          </a:r>
          <a:r>
            <a:rPr lang="en-US" sz="1200" b="1" i="1" u="sng" baseline="0">
              <a:solidFill>
                <a:srgbClr val="980CC4"/>
              </a:solidFill>
              <a:effectLst/>
              <a:latin typeface="+mn-lt"/>
              <a:ea typeface="+mn-ea"/>
              <a:cs typeface="+mn-cs"/>
            </a:rPr>
            <a:t>never</a:t>
          </a:r>
          <a:r>
            <a:rPr lang="en-US" sz="1200" b="0" baseline="0">
              <a:solidFill>
                <a:srgbClr val="980CC4"/>
              </a:solidFill>
              <a:effectLst/>
              <a:latin typeface="+mn-lt"/>
              <a:ea typeface="+mn-ea"/>
              <a:cs typeface="+mn-cs"/>
            </a:rPr>
            <a:t> experienced with natural vision?  Or would you prefer they exclaim, </a:t>
          </a:r>
          <a:r>
            <a:rPr lang="en-US" sz="1200" b="1" i="1" baseline="0">
              <a:solidFill>
                <a:srgbClr val="980CC4"/>
              </a:solidFill>
              <a:effectLst/>
              <a:latin typeface="+mn-lt"/>
              <a:ea typeface="+mn-ea"/>
              <a:cs typeface="+mn-cs"/>
            </a:rPr>
            <a:t>"This looks so real, I feel like I'm standing there!"   </a:t>
          </a:r>
          <a:r>
            <a:rPr lang="en-US" sz="1200" b="0" baseline="0">
              <a:solidFill>
                <a:srgbClr val="980CC4"/>
              </a:solidFill>
              <a:effectLst/>
              <a:latin typeface="+mn-lt"/>
              <a:ea typeface="+mn-ea"/>
              <a:cs typeface="+mn-cs"/>
            </a:rPr>
            <a:t>Keep in mind that today's digital VR headsets have such low resolution LCD or OLED displays, with which precious few pixels are then diluted across such excessive fields of view (i.e. 100 to 180-degrees), that they routinely garner initial reactions such as, </a:t>
          </a:r>
          <a:r>
            <a:rPr lang="en-US" sz="1200" b="1" i="1" baseline="0">
              <a:solidFill>
                <a:srgbClr val="980CC4"/>
              </a:solidFill>
              <a:effectLst/>
              <a:latin typeface="+mn-lt"/>
              <a:ea typeface="+mn-ea"/>
              <a:cs typeface="+mn-cs"/>
            </a:rPr>
            <a:t>"Why does everything look so fuzzy?" </a:t>
          </a:r>
          <a:r>
            <a:rPr lang="en-US" sz="1200" b="0" i="1" baseline="0">
              <a:solidFill>
                <a:srgbClr val="980CC4"/>
              </a:solidFill>
              <a:effectLst/>
              <a:latin typeface="+mn-lt"/>
              <a:ea typeface="+mn-ea"/>
              <a:cs typeface="+mn-cs"/>
            </a:rPr>
            <a:t> </a:t>
          </a:r>
          <a:r>
            <a:rPr lang="en-US" sz="1200" b="0" i="0" baseline="0">
              <a:solidFill>
                <a:srgbClr val="980CC4"/>
              </a:solidFill>
              <a:effectLst/>
              <a:latin typeface="+mn-lt"/>
              <a:ea typeface="+mn-ea"/>
              <a:cs typeface="+mn-cs"/>
            </a:rPr>
            <a:t>Is </a:t>
          </a:r>
          <a:r>
            <a:rPr lang="en-US" sz="1200" b="0" i="1" u="sng" baseline="0">
              <a:solidFill>
                <a:srgbClr val="980CC4"/>
              </a:solidFill>
              <a:effectLst/>
              <a:latin typeface="+mn-lt"/>
              <a:ea typeface="+mn-ea"/>
              <a:cs typeface="+mn-cs"/>
            </a:rPr>
            <a:t>that </a:t>
          </a:r>
          <a:r>
            <a:rPr lang="en-US" sz="1200" b="0" i="0" baseline="0">
              <a:solidFill>
                <a:srgbClr val="980CC4"/>
              </a:solidFill>
              <a:effectLst/>
              <a:latin typeface="+mn-lt"/>
              <a:ea typeface="+mn-ea"/>
              <a:cs typeface="+mn-cs"/>
            </a:rPr>
            <a:t>what you want to emulate?  If so, why bother with the expense of Medium Format film and viewers?  You would likely be content shooting small-format analog 3D or (choke, sputter, cough...) digital 3D stills and video.</a:t>
          </a:r>
          <a:br>
            <a:rPr lang="en-US" sz="1200" b="0" i="0" baseline="0">
              <a:solidFill>
                <a:srgbClr val="980CC4"/>
              </a:solidFill>
              <a:effectLst/>
              <a:latin typeface="+mn-lt"/>
              <a:ea typeface="+mn-ea"/>
              <a:cs typeface="+mn-cs"/>
            </a:rPr>
          </a:br>
          <a:endParaRPr lang="en-US" sz="1200" b="0" i="0">
            <a:solidFill>
              <a:srgbClr val="980CC4"/>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tx1"/>
              </a:solidFill>
              <a:effectLst/>
              <a:latin typeface="+mn-lt"/>
              <a:ea typeface="+mn-ea"/>
              <a:cs typeface="+mn-cs"/>
            </a:rPr>
            <a:t>Another resolution</a:t>
          </a:r>
          <a:r>
            <a:rPr lang="en-US" sz="1200" baseline="0">
              <a:solidFill>
                <a:schemeClr val="tx1"/>
              </a:solidFill>
              <a:effectLst/>
              <a:latin typeface="+mn-lt"/>
              <a:ea typeface="+mn-ea"/>
              <a:cs typeface="+mn-cs"/>
            </a:rPr>
            <a:t> </a:t>
          </a:r>
          <a:r>
            <a:rPr lang="en-US" sz="1200">
              <a:solidFill>
                <a:schemeClr val="tx1"/>
              </a:solidFill>
              <a:effectLst/>
              <a:latin typeface="+mn-lt"/>
              <a:ea typeface="+mn-ea"/>
              <a:cs typeface="+mn-cs"/>
            </a:rPr>
            <a:t>reference that might be useful, is to consider that a print made with an unresampled image density of </a:t>
          </a:r>
          <a:r>
            <a:rPr lang="en-US" sz="1200" b="1">
              <a:solidFill>
                <a:schemeClr val="tx1"/>
              </a:solidFill>
              <a:effectLst/>
              <a:latin typeface="+mn-lt"/>
              <a:ea typeface="+mn-ea"/>
              <a:cs typeface="+mn-cs"/>
            </a:rPr>
            <a:t>360 dpi </a:t>
          </a:r>
          <a:r>
            <a:rPr lang="en-US" sz="1200" b="0">
              <a:solidFill>
                <a:schemeClr val="tx1"/>
              </a:solidFill>
              <a:effectLst/>
              <a:latin typeface="+mn-lt"/>
              <a:ea typeface="+mn-ea"/>
              <a:cs typeface="+mn-cs"/>
            </a:rPr>
            <a:t>(</a:t>
          </a:r>
          <a:r>
            <a:rPr lang="en-US" sz="1200">
              <a:solidFill>
                <a:schemeClr val="tx1"/>
              </a:solidFill>
              <a:effectLst/>
              <a:latin typeface="+mn-lt"/>
              <a:ea typeface="+mn-ea"/>
              <a:cs typeface="+mn-cs"/>
            </a:rPr>
            <a:t>an image captured with a CMOS digital sensor, where the RGBG Bayer algorithm and Anti-Aliasing filter typically impose a resolution loss of 30%), can render true subject detail at a genuine </a:t>
          </a:r>
          <a:r>
            <a:rPr lang="en-US" sz="1200" b="1">
              <a:solidFill>
                <a:schemeClr val="tx1"/>
              </a:solidFill>
              <a:effectLst/>
              <a:latin typeface="+mn-lt"/>
              <a:ea typeface="+mn-ea"/>
              <a:cs typeface="+mn-cs"/>
            </a:rPr>
            <a:t>5 lp/mm </a:t>
          </a:r>
          <a:r>
            <a:rPr lang="en-US" sz="1200">
              <a:solidFill>
                <a:schemeClr val="tx1"/>
              </a:solidFill>
              <a:effectLst/>
              <a:latin typeface="+mn-lt"/>
              <a:ea typeface="+mn-ea"/>
              <a:cs typeface="+mn-cs"/>
            </a:rPr>
            <a:t>(all else being done as needed to support this final image resolution).  In other words, </a:t>
          </a:r>
          <a:r>
            <a:rPr lang="en-US" sz="1200" b="1">
              <a:solidFill>
                <a:schemeClr val="tx1"/>
              </a:solidFill>
              <a:effectLst/>
              <a:latin typeface="+mn-lt"/>
              <a:ea typeface="+mn-ea"/>
              <a:cs typeface="+mn-cs"/>
            </a:rPr>
            <a:t>an uncropped,</a:t>
          </a:r>
          <a:r>
            <a:rPr lang="en-US" sz="1200" b="1" baseline="0">
              <a:solidFill>
                <a:schemeClr val="tx1"/>
              </a:solidFill>
              <a:effectLst/>
              <a:latin typeface="+mn-lt"/>
              <a:ea typeface="+mn-ea"/>
              <a:cs typeface="+mn-cs"/>
            </a:rPr>
            <a:t> unresampled,</a:t>
          </a:r>
          <a:r>
            <a:rPr lang="en-US" sz="1200" b="1">
              <a:solidFill>
                <a:schemeClr val="tx1"/>
              </a:solidFill>
              <a:effectLst/>
              <a:latin typeface="+mn-lt"/>
              <a:ea typeface="+mn-ea"/>
              <a:cs typeface="+mn-cs"/>
            </a:rPr>
            <a:t> 360 dpi CMOS image equates to a resolution of 5 lp/mm at a</a:t>
          </a:r>
          <a:r>
            <a:rPr lang="en-US" sz="1200" b="1" baseline="0">
              <a:solidFill>
                <a:schemeClr val="tx1"/>
              </a:solidFill>
              <a:effectLst/>
              <a:latin typeface="+mn-lt"/>
              <a:ea typeface="+mn-ea"/>
              <a:cs typeface="+mn-cs"/>
            </a:rPr>
            <a:t> viewing distance of 254mm</a:t>
          </a:r>
          <a:r>
            <a:rPr lang="en-US" sz="1200">
              <a:solidFill>
                <a:schemeClr val="tx1"/>
              </a:solidFill>
              <a:effectLst/>
              <a:latin typeface="+mn-lt"/>
              <a:ea typeface="+mn-ea"/>
              <a:cs typeface="+mn-cs"/>
            </a:rPr>
            <a:t>, allowing creation of a print no larger than 11.11 in. x 16.67 in. from an uncropped, unresampled 24 MP digital capture (6000x4000 pixels).  If you</a:t>
          </a:r>
          <a:r>
            <a:rPr lang="en-US" sz="1200" baseline="0">
              <a:solidFill>
                <a:schemeClr val="tx1"/>
              </a:solidFill>
              <a:effectLst/>
              <a:latin typeface="+mn-lt"/>
              <a:ea typeface="+mn-ea"/>
              <a:cs typeface="+mn-cs"/>
            </a:rPr>
            <a:t> know for a fact that you have, at some point in your life, examined an 11x17-inch print from a distance of only 10 inches (254mm) that was produced from an uncropped 24MP CMOS sensor, where neither the CoCs of defocus nor the Airy disks of diffraction have reduced the final image resolution at whatever enlargement factor was imposed by the ratio of print size to sensor size, then you know that 5 lp/mm at 254mm is not </a:t>
          </a:r>
          <a:r>
            <a:rPr lang="en-US" sz="1200" i="1" u="sng" baseline="0">
              <a:solidFill>
                <a:schemeClr val="tx1"/>
              </a:solidFill>
              <a:effectLst/>
              <a:latin typeface="+mn-lt"/>
              <a:ea typeface="+mn-ea"/>
              <a:cs typeface="+mn-cs"/>
            </a:rPr>
            <a:t>the end game</a:t>
          </a:r>
          <a:r>
            <a:rPr lang="en-US" sz="1200" i="1" baseline="0">
              <a:solidFill>
                <a:schemeClr val="tx1"/>
              </a:solidFill>
              <a:effectLst/>
              <a:latin typeface="+mn-lt"/>
              <a:ea typeface="+mn-ea"/>
              <a:cs typeface="+mn-cs"/>
            </a:rPr>
            <a:t> </a:t>
          </a:r>
          <a:r>
            <a:rPr lang="en-US" sz="1200" baseline="0">
              <a:solidFill>
                <a:schemeClr val="tx1"/>
              </a:solidFill>
              <a:effectLst/>
              <a:latin typeface="+mn-lt"/>
              <a:ea typeface="+mn-ea"/>
              <a:cs typeface="+mn-cs"/>
            </a:rPr>
            <a:t>(despite the fact that most professional color labs routinely scan films for printing at an image resolution of only 150 dpi (3 lp/mm).  They can get away with this, because nearly everyone is content with looking at 3 lp/mm, in part because they've seldom seen better (truly) and most people, even amateur and professional photographers alike, have never seen an 8 lp/mm print at a viewing distance of 10 inches (254mm) or even the equivalent 4 lp/mm print at a viewing distance of 20 inches (508mm).  Everyone is content with photographs that are "sharp" (having acuity), but are ignorant of photographs that have resolutions at or near the limit of what healthy human eyes can resolve.  Acutity and resolution are two different things, but most people are content, as long as the final image has acuity.  In short, they don't know any better.</a:t>
          </a:r>
          <a:endParaRPr lang="en-US" sz="1200">
            <a:solidFill>
              <a:schemeClr val="tx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200">
            <a:solidFill>
              <a:schemeClr val="tx1"/>
            </a:solidFill>
            <a:effectLst/>
            <a:latin typeface="+mn-lt"/>
            <a:ea typeface="+mn-ea"/>
            <a:cs typeface="+mn-cs"/>
          </a:endParaRPr>
        </a:p>
        <a:p>
          <a:r>
            <a:rPr lang="en-US" sz="1200">
              <a:solidFill>
                <a:schemeClr val="tx1"/>
              </a:solidFill>
              <a:effectLst/>
              <a:latin typeface="+mn-lt"/>
              <a:ea typeface="+mn-ea"/>
              <a:cs typeface="+mn-cs"/>
            </a:rPr>
            <a:t>If that doesn't help you to select</a:t>
          </a:r>
          <a:r>
            <a:rPr lang="en-US" sz="1200" baseline="0">
              <a:solidFill>
                <a:schemeClr val="tx1"/>
              </a:solidFill>
              <a:effectLst/>
              <a:latin typeface="+mn-lt"/>
              <a:ea typeface="+mn-ea"/>
              <a:cs typeface="+mn-cs"/>
            </a:rPr>
            <a:t> </a:t>
          </a:r>
          <a:r>
            <a:rPr lang="en-US" sz="1200" b="1" i="0" u="sng" baseline="0">
              <a:solidFill>
                <a:schemeClr val="tx1"/>
              </a:solidFill>
              <a:effectLst/>
              <a:latin typeface="+mn-lt"/>
              <a:ea typeface="+mn-ea"/>
              <a:cs typeface="+mn-cs"/>
            </a:rPr>
            <a:t>your choice</a:t>
          </a:r>
          <a:r>
            <a:rPr lang="en-US" sz="1200" i="0" u="none" baseline="0">
              <a:solidFill>
                <a:schemeClr val="tx1"/>
              </a:solidFill>
              <a:effectLst/>
              <a:latin typeface="+mn-lt"/>
              <a:ea typeface="+mn-ea"/>
              <a:cs typeface="+mn-cs"/>
            </a:rPr>
            <a:t> </a:t>
          </a:r>
          <a:r>
            <a:rPr lang="en-US" sz="1200" baseline="0">
              <a:solidFill>
                <a:schemeClr val="tx1"/>
              </a:solidFill>
              <a:effectLst/>
              <a:latin typeface="+mn-lt"/>
              <a:ea typeface="+mn-ea"/>
              <a:cs typeface="+mn-cs"/>
            </a:rPr>
            <a:t>of a desired final image resolution</a:t>
          </a:r>
          <a:r>
            <a:rPr lang="en-US" sz="1200">
              <a:solidFill>
                <a:schemeClr val="tx1"/>
              </a:solidFill>
              <a:effectLst/>
              <a:latin typeface="+mn-lt"/>
              <a:ea typeface="+mn-ea"/>
              <a:cs typeface="+mn-cs"/>
            </a:rPr>
            <a:t>, here's another reference: A </a:t>
          </a:r>
          <a:r>
            <a:rPr lang="en-US" sz="1200" b="1">
              <a:solidFill>
                <a:schemeClr val="tx1"/>
              </a:solidFill>
              <a:effectLst/>
              <a:latin typeface="+mn-lt"/>
              <a:ea typeface="+mn-ea"/>
              <a:cs typeface="+mn-cs"/>
            </a:rPr>
            <a:t>27-in. diagonal 4K (UHD) monitor </a:t>
          </a:r>
          <a:r>
            <a:rPr lang="en-US" sz="1200">
              <a:solidFill>
                <a:schemeClr val="tx1"/>
              </a:solidFill>
              <a:effectLst/>
              <a:latin typeface="+mn-lt"/>
              <a:ea typeface="+mn-ea"/>
              <a:cs typeface="+mn-cs"/>
            </a:rPr>
            <a:t>(having a screen</a:t>
          </a:r>
          <a:r>
            <a:rPr lang="en-US" sz="1200" baseline="0">
              <a:solidFill>
                <a:schemeClr val="tx1"/>
              </a:solidFill>
              <a:effectLst/>
              <a:latin typeface="+mn-lt"/>
              <a:ea typeface="+mn-ea"/>
              <a:cs typeface="+mn-cs"/>
            </a:rPr>
            <a:t> "</a:t>
          </a:r>
          <a:r>
            <a:rPr lang="en-US" sz="1200">
              <a:solidFill>
                <a:schemeClr val="tx1"/>
              </a:solidFill>
              <a:effectLst/>
              <a:latin typeface="+mn-lt"/>
              <a:ea typeface="+mn-ea"/>
              <a:cs typeface="+mn-cs"/>
            </a:rPr>
            <a:t>resolution" of 3840 x 2160 pixels = 8.29 MP) has an intrinsic display resolution of only </a:t>
          </a:r>
          <a:r>
            <a:rPr lang="en-US" sz="1200" b="1">
              <a:solidFill>
                <a:schemeClr val="tx1"/>
              </a:solidFill>
              <a:effectLst/>
              <a:latin typeface="+mn-lt"/>
              <a:ea typeface="+mn-ea"/>
              <a:cs typeface="+mn-cs"/>
            </a:rPr>
            <a:t>3.17 lp/mm</a:t>
          </a:r>
          <a:r>
            <a:rPr lang="en-US" sz="1200">
              <a:solidFill>
                <a:schemeClr val="tx1"/>
              </a:solidFill>
              <a:effectLst/>
              <a:latin typeface="+mn-lt"/>
              <a:ea typeface="+mn-ea"/>
              <a:cs typeface="+mn-cs"/>
            </a:rPr>
            <a:t>.  </a:t>
          </a:r>
          <a:r>
            <a:rPr lang="en-US" sz="1200" b="0">
              <a:solidFill>
                <a:sysClr val="windowText" lastClr="000000"/>
              </a:solidFill>
              <a:effectLst/>
              <a:latin typeface="+mn-lt"/>
              <a:ea typeface="+mn-ea"/>
              <a:cs typeface="+mn-cs"/>
            </a:rPr>
            <a:t>If 3.17 lp/mm is </a:t>
          </a:r>
          <a:r>
            <a:rPr lang="en-US" sz="1200" b="0" i="1">
              <a:solidFill>
                <a:sysClr val="windowText" lastClr="000000"/>
              </a:solidFill>
              <a:effectLst/>
              <a:latin typeface="+mn-lt"/>
              <a:ea typeface="+mn-ea"/>
              <a:cs typeface="+mn-cs"/>
            </a:rPr>
            <a:t>"good enough"</a:t>
          </a:r>
          <a:r>
            <a:rPr lang="en-US" sz="1200" b="0">
              <a:solidFill>
                <a:sysClr val="windowText" lastClr="000000"/>
              </a:solidFill>
              <a:effectLst/>
              <a:latin typeface="+mn-lt"/>
              <a:ea typeface="+mn-ea"/>
              <a:cs typeface="+mn-cs"/>
            </a:rPr>
            <a:t> for you when viewing from a distance of 254mm (10 inches), I am not envious of your lack of zeal for recording true subject detail at a resolution</a:t>
          </a:r>
          <a:r>
            <a:rPr lang="en-US" sz="1200" b="0" baseline="0">
              <a:solidFill>
                <a:sysClr val="windowText" lastClr="000000"/>
              </a:solidFill>
              <a:effectLst/>
              <a:latin typeface="+mn-lt"/>
              <a:ea typeface="+mn-ea"/>
              <a:cs typeface="+mn-cs"/>
            </a:rPr>
            <a:t> that approaches </a:t>
          </a:r>
          <a:r>
            <a:rPr lang="en-US" sz="1200" b="0">
              <a:solidFill>
                <a:sysClr val="windowText" lastClr="000000"/>
              </a:solidFill>
              <a:effectLst/>
              <a:latin typeface="+mn-lt"/>
              <a:ea typeface="+mn-ea"/>
              <a:cs typeface="+mn-cs"/>
            </a:rPr>
            <a:t>the limit of healthy human vision. I also </a:t>
          </a:r>
          <a:r>
            <a:rPr lang="en-US" sz="1200" b="0" baseline="0">
              <a:solidFill>
                <a:sysClr val="windowText" lastClr="000000"/>
              </a:solidFill>
              <a:effectLst/>
              <a:latin typeface="+mn-lt"/>
              <a:ea typeface="+mn-ea"/>
              <a:cs typeface="+mn-cs"/>
            </a:rPr>
            <a:t>pity that your audience will </a:t>
          </a:r>
          <a:r>
            <a:rPr lang="en-US" sz="1200" b="0" i="1" baseline="0">
              <a:solidFill>
                <a:sysClr val="windowText" lastClr="000000"/>
              </a:solidFill>
              <a:effectLst/>
              <a:latin typeface="+mn-lt"/>
              <a:ea typeface="+mn-ea"/>
              <a:cs typeface="+mn-cs"/>
            </a:rPr>
            <a:t>not</a:t>
          </a:r>
          <a:r>
            <a:rPr lang="en-US" sz="1200" b="0" baseline="0">
              <a:solidFill>
                <a:sysClr val="windowText" lastClr="000000"/>
              </a:solidFill>
              <a:effectLst/>
              <a:latin typeface="+mn-lt"/>
              <a:ea typeface="+mn-ea"/>
              <a:cs typeface="+mn-cs"/>
            </a:rPr>
            <a:t> experience that elusive sense of "immersion" - where they can involuntarily "buy in" to the feeling that they are "standing there." This ca only be had at better than </a:t>
          </a:r>
          <a:r>
            <a:rPr lang="en-US" sz="1200" b="0" i="1" u="sng" baseline="0">
              <a:solidFill>
                <a:sysClr val="windowText" lastClr="000000"/>
              </a:solidFill>
              <a:effectLst/>
              <a:latin typeface="+mn-lt"/>
              <a:ea typeface="+mn-ea"/>
              <a:cs typeface="+mn-cs"/>
            </a:rPr>
            <a:t>twice</a:t>
          </a:r>
          <a:r>
            <a:rPr lang="en-US" sz="1200" b="0" baseline="0">
              <a:solidFill>
                <a:sysClr val="windowText" lastClr="000000"/>
              </a:solidFill>
              <a:effectLst/>
              <a:latin typeface="+mn-lt"/>
              <a:ea typeface="+mn-ea"/>
              <a:cs typeface="+mn-cs"/>
            </a:rPr>
            <a:t> the 3.17 lp/mm resolution offered by a 4K 27-inch monitor.  </a:t>
          </a:r>
          <a:r>
            <a:rPr lang="en-US" sz="1200" b="1" baseline="0">
              <a:solidFill>
                <a:sysClr val="windowText" lastClr="000000"/>
              </a:solidFill>
              <a:effectLst/>
              <a:latin typeface="+mn-lt"/>
              <a:ea typeface="+mn-ea"/>
              <a:cs typeface="+mn-cs"/>
            </a:rPr>
            <a:t>3.17 lp/mm is only 3/8ths the resolution that healthy human eyes can resolve at a distance of 254mm. </a:t>
          </a:r>
          <a:br>
            <a:rPr lang="en-US" sz="1200" b="0" baseline="0">
              <a:solidFill>
                <a:sysClr val="windowText" lastClr="000000"/>
              </a:solidFill>
              <a:effectLst/>
              <a:latin typeface="+mn-lt"/>
              <a:ea typeface="+mn-ea"/>
              <a:cs typeface="+mn-cs"/>
            </a:rPr>
          </a:br>
          <a:br>
            <a:rPr lang="en-US" sz="1200" baseline="0">
              <a:solidFill>
                <a:schemeClr val="tx1"/>
              </a:solidFill>
              <a:effectLst/>
              <a:latin typeface="+mn-lt"/>
              <a:ea typeface="+mn-ea"/>
              <a:cs typeface="+mn-cs"/>
            </a:rPr>
          </a:br>
          <a:r>
            <a:rPr lang="en-US" sz="1200" baseline="0">
              <a:solidFill>
                <a:schemeClr val="tx1"/>
              </a:solidFill>
              <a:effectLst/>
              <a:latin typeface="+mn-lt"/>
              <a:ea typeface="+mn-ea"/>
              <a:cs typeface="+mn-cs"/>
            </a:rPr>
            <a:t>Even a very expensive to acquire and expensive to drive (with a sufficiently potent GPU), </a:t>
          </a:r>
          <a:r>
            <a:rPr lang="en-US" sz="1200" b="1" baseline="0">
              <a:solidFill>
                <a:schemeClr val="tx1"/>
              </a:solidFill>
              <a:effectLst/>
              <a:latin typeface="+mn-lt"/>
              <a:ea typeface="+mn-ea"/>
              <a:cs typeface="+mn-cs"/>
            </a:rPr>
            <a:t>27-in. diagonal 8K (UHD-2) monitor </a:t>
          </a:r>
          <a:r>
            <a:rPr lang="en-US" sz="1200" baseline="0">
              <a:solidFill>
                <a:schemeClr val="tx1"/>
              </a:solidFill>
              <a:effectLst/>
              <a:latin typeface="+mn-lt"/>
              <a:ea typeface="+mn-ea"/>
              <a:cs typeface="+mn-cs"/>
            </a:rPr>
            <a:t>(having a screen "resolution" of 7680 × 4320 pixels = 33.2 MP) has an intrinsic display resolution of only </a:t>
          </a:r>
          <a:r>
            <a:rPr lang="en-US" sz="1200" b="1" baseline="0">
              <a:solidFill>
                <a:schemeClr val="tx1"/>
              </a:solidFill>
              <a:effectLst/>
              <a:latin typeface="+mn-lt"/>
              <a:ea typeface="+mn-ea"/>
              <a:cs typeface="+mn-cs"/>
            </a:rPr>
            <a:t>6.34 lp/mm </a:t>
          </a:r>
          <a:r>
            <a:rPr lang="en-US" sz="1200" baseline="0">
              <a:solidFill>
                <a:schemeClr val="tx1"/>
              </a:solidFill>
              <a:effectLst/>
              <a:latin typeface="+mn-lt"/>
              <a:ea typeface="+mn-ea"/>
              <a:cs typeface="+mn-cs"/>
            </a:rPr>
            <a:t>- not quite matching the THX specification of 6.88 lp/mm at 254mm (expressed as an angular resolution of 1.0 arc-minute). </a:t>
          </a:r>
          <a:r>
            <a:rPr lang="en-US" sz="1200" b="1">
              <a:solidFill>
                <a:schemeClr val="tx1"/>
              </a:solidFill>
              <a:effectLst/>
              <a:latin typeface="+mn-lt"/>
              <a:ea typeface="+mn-ea"/>
              <a:cs typeface="+mn-cs"/>
            </a:rPr>
            <a:t>Medium</a:t>
          </a:r>
          <a:r>
            <a:rPr lang="en-US" sz="1200" b="1" baseline="0">
              <a:solidFill>
                <a:schemeClr val="tx1"/>
              </a:solidFill>
              <a:effectLst/>
              <a:latin typeface="+mn-lt"/>
              <a:ea typeface="+mn-ea"/>
              <a:cs typeface="+mn-cs"/>
            </a:rPr>
            <a:t> format</a:t>
          </a:r>
          <a:r>
            <a:rPr lang="en-US" sz="1200" b="1">
              <a:solidFill>
                <a:schemeClr val="tx1"/>
              </a:solidFill>
              <a:effectLst/>
              <a:latin typeface="+mn-lt"/>
              <a:ea typeface="+mn-ea"/>
              <a:cs typeface="+mn-cs"/>
            </a:rPr>
            <a:t> chromes, produced wit</a:t>
          </a:r>
          <a:r>
            <a:rPr lang="en-US" sz="1200" b="1" baseline="0">
              <a:solidFill>
                <a:schemeClr val="tx1"/>
              </a:solidFill>
              <a:effectLst/>
              <a:latin typeface="+mn-lt"/>
              <a:ea typeface="+mn-ea"/>
              <a:cs typeface="+mn-cs"/>
            </a:rPr>
            <a:t>h excellent lenses and cameras, combined with precise field technique, when </a:t>
          </a:r>
          <a:r>
            <a:rPr lang="en-US" sz="1200" b="1">
              <a:solidFill>
                <a:schemeClr val="tx1"/>
              </a:solidFill>
              <a:effectLst/>
              <a:latin typeface="+mn-lt"/>
              <a:ea typeface="+mn-ea"/>
              <a:cs typeface="+mn-cs"/>
            </a:rPr>
            <a:t>viewed at the maximum 4.39x magnification in a 75mm viewer,</a:t>
          </a:r>
          <a:r>
            <a:rPr lang="en-US" sz="1200" b="1" baseline="0">
              <a:solidFill>
                <a:schemeClr val="tx1"/>
              </a:solidFill>
              <a:effectLst/>
              <a:latin typeface="+mn-lt"/>
              <a:ea typeface="+mn-ea"/>
              <a:cs typeface="+mn-cs"/>
            </a:rPr>
            <a:t> as had when focused at 254mm,</a:t>
          </a:r>
          <a:r>
            <a:rPr lang="en-US" sz="1200" b="1">
              <a:solidFill>
                <a:schemeClr val="tx1"/>
              </a:solidFill>
              <a:effectLst/>
              <a:latin typeface="+mn-lt"/>
              <a:ea typeface="+mn-ea"/>
              <a:cs typeface="+mn-cs"/>
            </a:rPr>
            <a:t> can easily deliver 8 lp/mm, even in the corners of a properly crafted 50x50 medium format stereo view</a:t>
          </a:r>
          <a:r>
            <a:rPr lang="en-US" sz="1200">
              <a:solidFill>
                <a:schemeClr val="tx1"/>
              </a:solidFill>
              <a:effectLst/>
              <a:latin typeface="+mn-lt"/>
              <a:ea typeface="+mn-ea"/>
              <a:cs typeface="+mn-cs"/>
            </a:rPr>
            <a:t>.  Tests</a:t>
          </a:r>
          <a:r>
            <a:rPr lang="en-US" sz="1200" baseline="0">
              <a:solidFill>
                <a:schemeClr val="tx1"/>
              </a:solidFill>
              <a:effectLst/>
              <a:latin typeface="+mn-lt"/>
              <a:ea typeface="+mn-ea"/>
              <a:cs typeface="+mn-cs"/>
            </a:rPr>
            <a:t> performed by Roger N. Clark, using a Howtek 8000 dpi drum scanner, provide us with </a:t>
          </a:r>
          <a:r>
            <a:rPr lang="en-US" sz="1200" b="1" baseline="0">
              <a:solidFill>
                <a:schemeClr val="tx1"/>
              </a:solidFill>
              <a:effectLst/>
              <a:latin typeface="+mn-lt"/>
              <a:ea typeface="+mn-ea"/>
              <a:cs typeface="+mn-cs"/>
            </a:rPr>
            <a:t>visible evidence </a:t>
          </a:r>
          <a:r>
            <a:rPr lang="en-US" sz="1200" b="0" baseline="0">
              <a:solidFill>
                <a:schemeClr val="tx1"/>
              </a:solidFill>
              <a:effectLst/>
              <a:latin typeface="+mn-lt"/>
              <a:ea typeface="+mn-ea"/>
              <a:cs typeface="+mn-cs"/>
            </a:rPr>
            <a:t>(see the link, below) </a:t>
          </a:r>
          <a:r>
            <a:rPr lang="en-US" sz="1200" baseline="0">
              <a:solidFill>
                <a:schemeClr val="tx1"/>
              </a:solidFill>
              <a:effectLst/>
              <a:latin typeface="+mn-lt"/>
              <a:ea typeface="+mn-ea"/>
              <a:cs typeface="+mn-cs"/>
            </a:rPr>
            <a:t>that, despite the presence of film grain, additional subject detail can be still be extracted at 8000 dpi that cannot be seen in a 4000 dpi scan.  This begs the question, however, of whether that same detail could have been extracted at 7000 or 6000 or only 5000 dpi.  Conservatively, everyone should be able to agree that Fujichrome Velvia (as used for Clark's scanning tests), when exposed with excellent lenses, can resolve subject detail at "something" beyond a scan resolution of 4000 dpi.  Look at the comparison images offered by Roger N. Clark, at the link I have provided, below.</a:t>
          </a:r>
          <a:br>
            <a:rPr lang="en-US" sz="1200" baseline="0">
              <a:solidFill>
                <a:schemeClr val="tx1"/>
              </a:solidFill>
              <a:effectLst/>
              <a:latin typeface="+mn-lt"/>
              <a:ea typeface="+mn-ea"/>
              <a:cs typeface="+mn-cs"/>
            </a:rPr>
          </a:br>
          <a:br>
            <a:rPr lang="en-US" sz="1200" baseline="0">
              <a:solidFill>
                <a:schemeClr val="tx1"/>
              </a:solidFill>
              <a:effectLst/>
              <a:latin typeface="+mn-lt"/>
              <a:ea typeface="+mn-ea"/>
              <a:cs typeface="+mn-cs"/>
            </a:rPr>
          </a:br>
          <a:r>
            <a:rPr lang="en-US" sz="1200" baseline="0">
              <a:solidFill>
                <a:schemeClr val="tx1"/>
              </a:solidFill>
              <a:effectLst/>
              <a:latin typeface="+mn-lt"/>
              <a:ea typeface="+mn-ea"/>
              <a:cs typeface="+mn-cs"/>
            </a:rPr>
            <a:t>But let's conservatively cut Roger N. Clark's 8000 dpi figure in half - to only 4000 dpi, as if that was the end of the road for Fujichrome Velvia with great optics. In a 52x52mm medium format 3DWorld plastic mount, 4000 dpi equates to 8000 x 8000 pixels = 64.0 MP = 8.33K (Where "K" is always along the horizontal axis). </a:t>
          </a:r>
          <a:r>
            <a:rPr lang="en-US" sz="1200" b="1" baseline="0">
              <a:solidFill>
                <a:srgbClr val="980CC4"/>
              </a:solidFill>
              <a:effectLst/>
              <a:latin typeface="+mn-lt"/>
              <a:ea typeface="+mn-ea"/>
              <a:cs typeface="+mn-cs"/>
            </a:rPr>
            <a:t>Compare the 64.0 MP of a square, 4000 dpi, 52x52mm backlit analog color chrome to the 33.2 MP delivered with an expensive 16:9 aspect ratio 8K digital monitor, flatscreen TV or projector.  No contest!  </a:t>
          </a:r>
          <a:r>
            <a:rPr lang="en-US" sz="1200" baseline="0">
              <a:solidFill>
                <a:schemeClr val="tx1"/>
              </a:solidFill>
              <a:effectLst/>
              <a:latin typeface="+mn-lt"/>
              <a:ea typeface="+mn-ea"/>
              <a:cs typeface="+mn-cs"/>
            </a:rPr>
            <a:t>The analog medium format view sends more than twice as much data to each eye as an </a:t>
          </a:r>
          <a:r>
            <a:rPr lang="en-US" sz="1200" b="1" baseline="0">
              <a:solidFill>
                <a:schemeClr val="tx1"/>
              </a:solidFill>
              <a:effectLst/>
              <a:latin typeface="+mn-lt"/>
              <a:ea typeface="+mn-ea"/>
              <a:cs typeface="+mn-cs"/>
            </a:rPr>
            <a:t>8K</a:t>
          </a:r>
          <a:r>
            <a:rPr lang="en-US" sz="1200" baseline="0">
              <a:solidFill>
                <a:schemeClr val="tx1"/>
              </a:solidFill>
              <a:effectLst/>
              <a:latin typeface="+mn-lt"/>
              <a:ea typeface="+mn-ea"/>
              <a:cs typeface="+mn-cs"/>
            </a:rPr>
            <a:t> monitor and, again, that's with my having cut in half Roger N. Clark's 8000 dpi scan resolution.  </a:t>
          </a:r>
          <a:r>
            <a:rPr lang="en-US" sz="1200" b="1" i="1" baseline="0">
              <a:solidFill>
                <a:srgbClr val="980CC4"/>
              </a:solidFill>
              <a:effectLst/>
              <a:latin typeface="+mn-lt"/>
              <a:ea typeface="+mn-ea"/>
              <a:cs typeface="+mn-cs"/>
            </a:rPr>
            <a:t>Until 16K d</a:t>
          </a:r>
          <a:r>
            <a:rPr lang="en-US" sz="1200" b="1" i="1">
              <a:solidFill>
                <a:srgbClr val="980CC4"/>
              </a:solidFill>
              <a:effectLst/>
              <a:latin typeface="+mn-lt"/>
              <a:ea typeface="+mn-ea"/>
              <a:cs typeface="+mn-cs"/>
            </a:rPr>
            <a:t>igital displays and projectors</a:t>
          </a:r>
          <a:r>
            <a:rPr lang="en-US" sz="1200" b="1" i="1" baseline="0">
              <a:solidFill>
                <a:srgbClr val="980CC4"/>
              </a:solidFill>
              <a:effectLst/>
              <a:latin typeface="+mn-lt"/>
              <a:ea typeface="+mn-ea"/>
              <a:cs typeface="+mn-cs"/>
            </a:rPr>
            <a:t> are both available and stunningly affordable, digital display technology </a:t>
          </a:r>
          <a:r>
            <a:rPr lang="en-US" sz="1200" b="1" i="1">
              <a:solidFill>
                <a:srgbClr val="980CC4"/>
              </a:solidFill>
              <a:effectLst/>
              <a:latin typeface="+mn-lt"/>
              <a:ea typeface="+mn-ea"/>
              <a:cs typeface="+mn-cs"/>
            </a:rPr>
            <a:t>simply</a:t>
          </a:r>
          <a:r>
            <a:rPr lang="en-US" sz="1200" b="1" i="1" baseline="0">
              <a:solidFill>
                <a:srgbClr val="980CC4"/>
              </a:solidFill>
              <a:effectLst/>
              <a:latin typeface="+mn-lt"/>
              <a:ea typeface="+mn-ea"/>
              <a:cs typeface="+mn-cs"/>
            </a:rPr>
            <a:t> cannot compete with well-crafted analog Medium Format stereo views.  </a:t>
          </a:r>
          <a:br>
            <a:rPr lang="en-US" sz="1200" b="1" i="1" baseline="0">
              <a:solidFill>
                <a:srgbClr val="FF0000"/>
              </a:solidFill>
              <a:effectLst/>
              <a:latin typeface="+mn-lt"/>
              <a:ea typeface="+mn-ea"/>
              <a:cs typeface="+mn-cs"/>
            </a:rPr>
          </a:br>
          <a:br>
            <a:rPr lang="en-US" sz="1200" b="1" i="1" baseline="0">
              <a:solidFill>
                <a:srgbClr val="FF0000"/>
              </a:solidFill>
              <a:effectLst/>
              <a:latin typeface="+mn-lt"/>
              <a:ea typeface="+mn-ea"/>
              <a:cs typeface="+mn-cs"/>
            </a:rPr>
          </a:br>
          <a:r>
            <a:rPr lang="en-US" sz="1200" b="0" i="0" baseline="0">
              <a:solidFill>
                <a:sysClr val="windowText" lastClr="000000"/>
              </a:solidFill>
              <a:effectLst/>
              <a:latin typeface="+mn-lt"/>
              <a:ea typeface="+mn-ea"/>
              <a:cs typeface="+mn-cs"/>
            </a:rPr>
            <a:t>Wake me up when someone is producing truly affordable and portable and untethered </a:t>
          </a:r>
          <a:r>
            <a:rPr lang="en-US" sz="1200" b="1" i="0" baseline="0">
              <a:solidFill>
                <a:sysClr val="windowText" lastClr="000000"/>
              </a:solidFill>
              <a:effectLst/>
              <a:latin typeface="+mn-lt"/>
              <a:ea typeface="+mn-ea"/>
              <a:cs typeface="+mn-cs"/>
            </a:rPr>
            <a:t>16K</a:t>
          </a:r>
          <a:r>
            <a:rPr lang="en-US" sz="1200" b="0" i="0" baseline="0">
              <a:solidFill>
                <a:sysClr val="windowText" lastClr="000000"/>
              </a:solidFill>
              <a:effectLst/>
              <a:latin typeface="+mn-lt"/>
              <a:ea typeface="+mn-ea"/>
              <a:cs typeface="+mn-cs"/>
            </a:rPr>
            <a:t> digital displays that concentrate all available pixels into no more than a 50-degree FoV, instead of diluting them across a 100- to 180- degree FoV as is so common in today's "fuzzy" VR headsets that offer far too few pixels to begin with. </a:t>
          </a:r>
          <a:r>
            <a:rPr lang="en-US" sz="1200" b="1" i="1" baseline="0">
              <a:solidFill>
                <a:sysClr val="windowText" lastClr="000000"/>
              </a:solidFill>
              <a:effectLst/>
              <a:latin typeface="+mn-lt"/>
              <a:ea typeface="+mn-ea"/>
              <a:cs typeface="+mn-cs"/>
            </a:rPr>
            <a:t>In terms of final image resolution, today's VR headsets are a joke and Joe Consumer isn't likely to demand higher resolutions, because what Joe has never experienced higher resolutions.</a:t>
          </a:r>
          <a:r>
            <a:rPr lang="en-US" sz="1200" b="1" i="0" baseline="0">
              <a:solidFill>
                <a:sysClr val="windowText" lastClr="000000"/>
              </a:solidFill>
              <a:effectLst/>
              <a:latin typeface="+mn-lt"/>
              <a:ea typeface="+mn-ea"/>
              <a:cs typeface="+mn-cs"/>
            </a:rPr>
            <a:t> If only everyone could wake up one morning to discover a properly designed analog Medium Format viewer and well-crafted views on their bedside tables.  </a:t>
          </a:r>
          <a:r>
            <a:rPr lang="en-US" sz="1200" b="0" i="0" baseline="0">
              <a:solidFill>
                <a:sysClr val="windowText" lastClr="000000"/>
              </a:solidFill>
              <a:effectLst/>
              <a:latin typeface="+mn-lt"/>
              <a:ea typeface="+mn-ea"/>
              <a:cs typeface="+mn-cs"/>
            </a:rPr>
            <a:t>Meanwhile, 8K and 16K digital display technology is all for nought if content creators continued to fail at controlling defocus and diffraction when capturing even 4K stills and videos.  I routinely see 4K movies and TV shows where selective focus, which I admit, can at least play a valuable role in 2D cinematography, nevertheless ruins any chance of actually enjoying a 4K resolution throughout the entire frame, in every scene, when seated no farther from the screen than 90% of its diagonal (the ideal distance for viewing a 4K screen, with healthy or corrected vision).  I've seen a few, very well-produced nature docmentaries that sometimes exhibit a genuine 4K level of subject detail, corner to corner, scene after scene, but for the most part, we might as well all be looking at 1080p HD TVs - </a:t>
          </a:r>
          <a:r>
            <a:rPr lang="en-US" sz="1200" b="0" i="1" u="sng" baseline="0">
              <a:solidFill>
                <a:sysClr val="windowText" lastClr="000000"/>
              </a:solidFill>
              <a:effectLst/>
              <a:latin typeface="+mn-lt"/>
              <a:ea typeface="+mn-ea"/>
              <a:cs typeface="+mn-cs"/>
            </a:rPr>
            <a:t>because the content is produced </a:t>
          </a:r>
          <a:r>
            <a:rPr lang="en-US" sz="1200" b="1" i="1" u="sng" baseline="0">
              <a:solidFill>
                <a:sysClr val="windowText" lastClr="000000"/>
              </a:solidFill>
              <a:effectLst/>
              <a:latin typeface="+mn-lt"/>
              <a:ea typeface="+mn-ea"/>
              <a:cs typeface="+mn-cs"/>
            </a:rPr>
            <a:t>without </a:t>
          </a:r>
          <a:r>
            <a:rPr lang="en-US" sz="1200" b="0" i="1" u="sng" baseline="0">
              <a:solidFill>
                <a:sysClr val="windowText" lastClr="000000"/>
              </a:solidFill>
              <a:effectLst/>
              <a:latin typeface="+mn-lt"/>
              <a:ea typeface="+mn-ea"/>
              <a:cs typeface="+mn-cs"/>
            </a:rPr>
            <a:t>the desire, the skill and the diligence to fully exploit the available display resolution.</a:t>
          </a:r>
          <a:r>
            <a:rPr lang="en-US" sz="1200" b="0" i="0" u="none" baseline="0">
              <a:solidFill>
                <a:sysClr val="windowText" lastClr="000000"/>
              </a:solidFill>
              <a:effectLst/>
              <a:latin typeface="+mn-lt"/>
              <a:ea typeface="+mn-ea"/>
              <a:cs typeface="+mn-cs"/>
            </a:rPr>
            <a:t>  I've read of cinematographers saying they have to "step up their game" when shooting with 8K cameras.  This is precisely why people who own 8K flatscreen TVs, are none too impressed.  Most of them aren't even aware that they must sit no farther away than a distance equal to 45% of the e screen diagonal!  That's right, if you buy an 8K flatscreen TV and choose to sit at a distance greater than 45% of its diagonal, your eyes will not be able to resolve its 33.2 Megpixels.  That's why a commitment to go with 8K resolution displays, must be accompanied by a commitment to buy </a:t>
          </a:r>
          <a:r>
            <a:rPr lang="en-US" sz="1200" b="0" i="1" u="sng" baseline="0">
              <a:solidFill>
                <a:sysClr val="windowText" lastClr="000000"/>
              </a:solidFill>
              <a:effectLst/>
              <a:latin typeface="+mn-lt"/>
              <a:ea typeface="+mn-ea"/>
              <a:cs typeface="+mn-cs"/>
            </a:rPr>
            <a:t>huge</a:t>
          </a:r>
          <a:r>
            <a:rPr lang="en-US" sz="1200" b="0" i="0" u="none" baseline="0">
              <a:solidFill>
                <a:sysClr val="windowText" lastClr="000000"/>
              </a:solidFill>
              <a:effectLst/>
              <a:latin typeface="+mn-lt"/>
              <a:ea typeface="+mn-ea"/>
              <a:cs typeface="+mn-cs"/>
            </a:rPr>
            <a:t> screens.  Otherwise, you'll be sitting very close in order to appreciate the resolution that perhaps only a handful of content creators manage to capture for that 8K display resolution.  (Fools and their money come to mind.)</a:t>
          </a:r>
          <a:br>
            <a:rPr lang="en-US" sz="1200" b="0" i="1">
              <a:solidFill>
                <a:sysClr val="windowText" lastClr="000000"/>
              </a:solidFill>
              <a:effectLst/>
              <a:latin typeface="+mn-lt"/>
              <a:ea typeface="+mn-ea"/>
              <a:cs typeface="+mn-cs"/>
            </a:rPr>
          </a:br>
          <a:br>
            <a:rPr lang="en-US" sz="1200" b="1" i="1">
              <a:solidFill>
                <a:srgbClr val="FF0000"/>
              </a:solidFill>
              <a:effectLst/>
              <a:latin typeface="+mn-lt"/>
              <a:ea typeface="+mn-ea"/>
              <a:cs typeface="+mn-cs"/>
            </a:rPr>
          </a:br>
          <a:r>
            <a:rPr lang="en-US" sz="1200">
              <a:solidFill>
                <a:schemeClr val="tx1"/>
              </a:solidFill>
              <a:effectLst/>
              <a:latin typeface="+mn-lt"/>
              <a:ea typeface="+mn-ea"/>
              <a:cs typeface="+mn-cs"/>
            </a:rPr>
            <a:t>Abandoning further discussion of digital camera sensors and displays, a great benefit of shooting stereography with modern 120 format color reversal films is the fact that we can take advantage of viewer magnifications that are </a:t>
          </a:r>
          <a:r>
            <a:rPr lang="en-US" sz="1200" i="1" u="sng">
              <a:solidFill>
                <a:schemeClr val="tx1"/>
              </a:solidFill>
              <a:effectLst/>
              <a:latin typeface="+mn-lt"/>
              <a:ea typeface="+mn-ea"/>
              <a:cs typeface="+mn-cs"/>
            </a:rPr>
            <a:t>half</a:t>
          </a:r>
          <a:r>
            <a:rPr lang="en-US" sz="1200">
              <a:solidFill>
                <a:schemeClr val="tx1"/>
              </a:solidFill>
              <a:effectLst/>
              <a:latin typeface="+mn-lt"/>
              <a:ea typeface="+mn-ea"/>
              <a:cs typeface="+mn-cs"/>
            </a:rPr>
            <a:t> that of 35mm format viewers. This means that we can allow CoCs and Airy disks to be </a:t>
          </a:r>
          <a:r>
            <a:rPr lang="en-US" sz="1200" i="1" u="sng">
              <a:solidFill>
                <a:schemeClr val="tx1"/>
              </a:solidFill>
              <a:effectLst/>
              <a:latin typeface="+mn-lt"/>
              <a:ea typeface="+mn-ea"/>
              <a:cs typeface="+mn-cs"/>
            </a:rPr>
            <a:t>twice</a:t>
          </a:r>
          <a:r>
            <a:rPr lang="en-US" sz="1200">
              <a:solidFill>
                <a:schemeClr val="tx1"/>
              </a:solidFill>
              <a:effectLst/>
              <a:latin typeface="+mn-lt"/>
              <a:ea typeface="+mn-ea"/>
              <a:cs typeface="+mn-cs"/>
            </a:rPr>
            <a:t> as large at the film plane, while still supporting a given </a:t>
          </a:r>
          <a:r>
            <a:rPr lang="en-US" sz="1200" b="1">
              <a:solidFill>
                <a:schemeClr val="tx1"/>
              </a:solidFill>
              <a:effectLst/>
              <a:latin typeface="+mn-lt"/>
              <a:ea typeface="+mn-ea"/>
              <a:cs typeface="+mn-cs"/>
            </a:rPr>
            <a:t>Desired Minimum Final Image Resolution</a:t>
          </a:r>
          <a:r>
            <a:rPr lang="en-US" sz="1200">
              <a:solidFill>
                <a:schemeClr val="tx1"/>
              </a:solidFill>
              <a:effectLst/>
              <a:latin typeface="+mn-lt"/>
              <a:ea typeface="+mn-ea"/>
              <a:cs typeface="+mn-cs"/>
            </a:rPr>
            <a:t>, as seen in the viewer.  </a:t>
          </a:r>
          <a:r>
            <a:rPr lang="en-US" sz="1200" b="1">
              <a:solidFill>
                <a:schemeClr val="tx1"/>
              </a:solidFill>
              <a:effectLst/>
              <a:latin typeface="+mn-lt"/>
              <a:ea typeface="+mn-ea"/>
              <a:cs typeface="+mn-cs"/>
            </a:rPr>
            <a:t>Modern color reversal films, when used with the best lenses available, can deliver 45 lp/mm in the corners of a 50x50mm crop from the central portion of a 56x56mm or 56x70mm</a:t>
          </a:r>
          <a:r>
            <a:rPr lang="en-US" sz="1200" b="1" baseline="0">
              <a:solidFill>
                <a:schemeClr val="tx1"/>
              </a:solidFill>
              <a:effectLst/>
              <a:latin typeface="+mn-lt"/>
              <a:ea typeface="+mn-ea"/>
              <a:cs typeface="+mn-cs"/>
            </a:rPr>
            <a:t> medium </a:t>
          </a:r>
          <a:r>
            <a:rPr lang="en-US" sz="1200" b="1">
              <a:solidFill>
                <a:schemeClr val="tx1"/>
              </a:solidFill>
              <a:effectLst/>
              <a:latin typeface="+mn-lt"/>
              <a:ea typeface="+mn-ea"/>
              <a:cs typeface="+mn-cs"/>
            </a:rPr>
            <a:t>format chrome - either accidently (for those who are content with rolling dice) or with diligent field technique (taking control of all the controllable variables). Thus, 4.39x magnification, as imposed by 75mm viewer lenses when focused at a virtual image distance of 25cm (for users with healthy vision), can still deliver 45/4.39 = 10.25 lp/mm after magnification - theoretically</a:t>
          </a:r>
          <a:r>
            <a:rPr lang="en-US" sz="1200" b="1" baseline="0">
              <a:solidFill>
                <a:schemeClr val="tx1"/>
              </a:solidFill>
              <a:effectLst/>
              <a:latin typeface="+mn-lt"/>
              <a:ea typeface="+mn-ea"/>
              <a:cs typeface="+mn-cs"/>
            </a:rPr>
            <a:t> - as long as your field technique is precise (and the stars are aligned).  But seriously, you cannot make any mistakes, especially with setting the focus distance.</a:t>
          </a:r>
          <a:br>
            <a:rPr lang="en-US" sz="1200" b="1">
              <a:solidFill>
                <a:schemeClr val="tx1"/>
              </a:solidFill>
              <a:effectLst/>
              <a:latin typeface="+mn-lt"/>
              <a:ea typeface="+mn-ea"/>
              <a:cs typeface="+mn-cs"/>
            </a:rPr>
          </a:br>
          <a:br>
            <a:rPr lang="en-US" sz="1200" b="1">
              <a:solidFill>
                <a:schemeClr val="tx1"/>
              </a:solidFill>
              <a:effectLst/>
              <a:latin typeface="+mn-lt"/>
              <a:ea typeface="+mn-ea"/>
              <a:cs typeface="+mn-cs"/>
            </a:rPr>
          </a:br>
          <a:r>
            <a:rPr lang="en-US" sz="1200">
              <a:solidFill>
                <a:srgbClr val="980CC4"/>
              </a:solidFill>
              <a:effectLst/>
              <a:latin typeface="+mn-lt"/>
              <a:ea typeface="+mn-ea"/>
              <a:cs typeface="+mn-cs"/>
            </a:rPr>
            <a:t>Film and lens can do </a:t>
          </a:r>
          <a:r>
            <a:rPr lang="en-US" sz="1200" b="1" i="1" u="sng">
              <a:solidFill>
                <a:srgbClr val="980CC4"/>
              </a:solidFill>
              <a:effectLst/>
              <a:latin typeface="+mn-lt"/>
              <a:ea typeface="+mn-ea"/>
              <a:cs typeface="+mn-cs"/>
            </a:rPr>
            <a:t>their</a:t>
          </a:r>
          <a:r>
            <a:rPr lang="en-US" sz="1200">
              <a:solidFill>
                <a:srgbClr val="980CC4"/>
              </a:solidFill>
              <a:effectLst/>
              <a:latin typeface="+mn-lt"/>
              <a:ea typeface="+mn-ea"/>
              <a:cs typeface="+mn-cs"/>
            </a:rPr>
            <a:t> part in delivering such resolutions with a camera that keeps the roll film flat, but you must do </a:t>
          </a:r>
          <a:r>
            <a:rPr lang="en-US" sz="1200" b="1" i="1" u="sng">
              <a:solidFill>
                <a:srgbClr val="980CC4"/>
              </a:solidFill>
              <a:effectLst/>
              <a:latin typeface="+mn-lt"/>
              <a:ea typeface="+mn-ea"/>
              <a:cs typeface="+mn-cs"/>
            </a:rPr>
            <a:t>your</a:t>
          </a:r>
          <a:r>
            <a:rPr lang="en-US" sz="1200">
              <a:solidFill>
                <a:srgbClr val="980CC4"/>
              </a:solidFill>
              <a:effectLst/>
              <a:latin typeface="+mn-lt"/>
              <a:ea typeface="+mn-ea"/>
              <a:cs typeface="+mn-cs"/>
            </a:rPr>
            <a:t> job fastidiously, to prevent the</a:t>
          </a:r>
          <a:r>
            <a:rPr lang="en-US" sz="1200" baseline="0">
              <a:solidFill>
                <a:srgbClr val="980CC4"/>
              </a:solidFill>
              <a:effectLst/>
              <a:latin typeface="+mn-lt"/>
              <a:ea typeface="+mn-ea"/>
              <a:cs typeface="+mn-cs"/>
            </a:rPr>
            <a:t> resolutions that are </a:t>
          </a:r>
          <a:r>
            <a:rPr lang="en-US" sz="1200">
              <a:solidFill>
                <a:srgbClr val="980CC4"/>
              </a:solidFill>
              <a:effectLst/>
              <a:latin typeface="+mn-lt"/>
              <a:ea typeface="+mn-ea"/>
              <a:cs typeface="+mn-cs"/>
            </a:rPr>
            <a:t>possible from being degraded by failure to perform DoF calculations using accurately measured Near and Far distances (i.e. with a laser rangefinder), failure to accurately focus at the distance indicated by DoF calculations (again, using a laser range finder to identify an object at the calculated focus distance), failure to consider the summing of the CoCs of defocus with the Airy disks of diffraction (the latter getting larger as you stop down), failure to absolutely eliminate camera motion, etc.  </a:t>
          </a:r>
          <a:r>
            <a:rPr lang="en-US" sz="1200" b="1">
              <a:solidFill>
                <a:srgbClr val="980CC4"/>
              </a:solidFill>
              <a:effectLst/>
              <a:latin typeface="+mn-lt"/>
              <a:ea typeface="+mn-ea"/>
              <a:cs typeface="+mn-cs"/>
            </a:rPr>
            <a:t>The higher your desired minimum final image resolution, the more precise you must be with your field technique.  </a:t>
          </a:r>
          <a:r>
            <a:rPr lang="en-US" sz="1200">
              <a:solidFill>
                <a:srgbClr val="980CC4"/>
              </a:solidFill>
              <a:effectLst/>
              <a:latin typeface="+mn-lt"/>
              <a:ea typeface="+mn-ea"/>
              <a:cs typeface="+mn-cs"/>
            </a:rPr>
            <a:t>The good news here is that </a:t>
          </a:r>
          <a:r>
            <a:rPr lang="en-US" sz="1200" b="1">
              <a:solidFill>
                <a:srgbClr val="980CC4"/>
              </a:solidFill>
              <a:effectLst/>
              <a:latin typeface="+mn-lt"/>
              <a:ea typeface="+mn-ea"/>
              <a:cs typeface="+mn-cs"/>
            </a:rPr>
            <a:t>8 lp/mm after 4.39x magnification is actually </a:t>
          </a:r>
          <a:r>
            <a:rPr lang="en-US" sz="1200" b="1" i="1" u="sng">
              <a:solidFill>
                <a:srgbClr val="980CC4"/>
              </a:solidFill>
              <a:effectLst/>
              <a:latin typeface="+mn-lt"/>
              <a:ea typeface="+mn-ea"/>
              <a:cs typeface="+mn-cs"/>
            </a:rPr>
            <a:t>possible</a:t>
          </a:r>
          <a:r>
            <a:rPr lang="en-US" sz="1200" b="1">
              <a:solidFill>
                <a:srgbClr val="980CC4"/>
              </a:solidFill>
              <a:effectLst/>
              <a:latin typeface="+mn-lt"/>
              <a:ea typeface="+mn-ea"/>
              <a:cs typeface="+mn-cs"/>
            </a:rPr>
            <a:t> with Medium</a:t>
          </a:r>
          <a:r>
            <a:rPr lang="en-US" sz="1200" b="1" baseline="0">
              <a:solidFill>
                <a:srgbClr val="980CC4"/>
              </a:solidFill>
              <a:effectLst/>
              <a:latin typeface="+mn-lt"/>
              <a:ea typeface="+mn-ea"/>
              <a:cs typeface="+mn-cs"/>
            </a:rPr>
            <a:t> Format</a:t>
          </a:r>
          <a:r>
            <a:rPr lang="en-US" sz="1200" b="1">
              <a:solidFill>
                <a:srgbClr val="980CC4"/>
              </a:solidFill>
              <a:effectLst/>
              <a:latin typeface="+mn-lt"/>
              <a:ea typeface="+mn-ea"/>
              <a:cs typeface="+mn-cs"/>
            </a:rPr>
            <a:t> stereo views - throughout the entire scene, from Nears to Fars and from the center to the corners of the mount apertures</a:t>
          </a:r>
          <a:r>
            <a:rPr lang="en-US" sz="1200">
              <a:solidFill>
                <a:srgbClr val="980CC4"/>
              </a:solidFill>
              <a:effectLst/>
              <a:latin typeface="+mn-lt"/>
              <a:ea typeface="+mn-ea"/>
              <a:cs typeface="+mn-cs"/>
            </a:rPr>
            <a:t> - again, thanks to the relatively low magnification of 75mm viewers</a:t>
          </a:r>
          <a:r>
            <a:rPr lang="en-US" sz="1200" baseline="0">
              <a:solidFill>
                <a:srgbClr val="980CC4"/>
              </a:solidFill>
              <a:effectLst/>
              <a:latin typeface="+mn-lt"/>
              <a:ea typeface="+mn-ea"/>
              <a:cs typeface="+mn-cs"/>
            </a:rPr>
            <a:t> used with 50x50mm</a:t>
          </a:r>
          <a:r>
            <a:rPr lang="en-US" sz="1200">
              <a:solidFill>
                <a:srgbClr val="980CC4"/>
              </a:solidFill>
              <a:effectLst/>
              <a:latin typeface="+mn-lt"/>
              <a:ea typeface="+mn-ea"/>
              <a:cs typeface="+mn-cs"/>
            </a:rPr>
            <a:t> or 52x52mm mount</a:t>
          </a:r>
          <a:r>
            <a:rPr lang="en-US" sz="1200" baseline="0">
              <a:solidFill>
                <a:srgbClr val="980CC4"/>
              </a:solidFill>
              <a:effectLst/>
              <a:latin typeface="+mn-lt"/>
              <a:ea typeface="+mn-ea"/>
              <a:cs typeface="+mn-cs"/>
            </a:rPr>
            <a:t>s.  You cannot achieve this with smaller film formats that require higher magnification in their viewers to achieve similar vitual image dimensions.</a:t>
          </a:r>
          <a:br>
            <a:rPr lang="en-US" sz="1200">
              <a:solidFill>
                <a:srgbClr val="FF0000"/>
              </a:solidFill>
              <a:effectLst/>
              <a:latin typeface="+mn-lt"/>
              <a:ea typeface="+mn-ea"/>
              <a:cs typeface="+mn-cs"/>
            </a:rPr>
          </a:br>
          <a:br>
            <a:rPr lang="en-US" sz="1200">
              <a:solidFill>
                <a:schemeClr val="tx1"/>
              </a:solidFill>
              <a:effectLst/>
              <a:latin typeface="+mn-lt"/>
              <a:ea typeface="+mn-ea"/>
              <a:cs typeface="+mn-cs"/>
            </a:rPr>
          </a:br>
          <a:r>
            <a:rPr lang="en-US" sz="1200">
              <a:solidFill>
                <a:schemeClr val="tx1"/>
              </a:solidFill>
              <a:effectLst/>
              <a:latin typeface="+mn-lt"/>
              <a:ea typeface="+mn-ea"/>
              <a:cs typeface="+mn-cs"/>
            </a:rPr>
            <a:t>Note</a:t>
          </a:r>
          <a:r>
            <a:rPr lang="en-US" sz="1200" baseline="0">
              <a:solidFill>
                <a:schemeClr val="tx1"/>
              </a:solidFill>
              <a:effectLst/>
              <a:latin typeface="+mn-lt"/>
              <a:ea typeface="+mn-ea"/>
              <a:cs typeface="+mn-cs"/>
            </a:rPr>
            <a:t> </a:t>
          </a:r>
          <a:r>
            <a:rPr lang="en-US" sz="1200">
              <a:solidFill>
                <a:schemeClr val="tx1"/>
              </a:solidFill>
              <a:effectLst/>
              <a:latin typeface="+mn-lt"/>
              <a:ea typeface="+mn-ea"/>
              <a:cs typeface="+mn-cs"/>
            </a:rPr>
            <a:t>however, that if you reduce your </a:t>
          </a:r>
          <a:r>
            <a:rPr lang="en-US" sz="1200" b="1">
              <a:solidFill>
                <a:schemeClr val="tx1"/>
              </a:solidFill>
              <a:effectLst/>
              <a:latin typeface="+mn-lt"/>
              <a:ea typeface="+mn-ea"/>
              <a:cs typeface="+mn-cs"/>
            </a:rPr>
            <a:t>Desired Minimum Final Image Resolution</a:t>
          </a:r>
          <a:r>
            <a:rPr lang="en-US" sz="1200">
              <a:solidFill>
                <a:schemeClr val="tx1"/>
              </a:solidFill>
              <a:effectLst/>
              <a:latin typeface="+mn-lt"/>
              <a:ea typeface="+mn-ea"/>
              <a:cs typeface="+mn-cs"/>
            </a:rPr>
            <a:t>, you can shoot deeper subject spaces (as any experienced 2D photographer can attest), but for 3D, this also means recording larger OFDs (more depth perceived in the viewer), albeit at a lower resolution!  </a:t>
          </a:r>
          <a:r>
            <a:rPr lang="en-US" sz="1200" b="1" i="1" u="none">
              <a:solidFill>
                <a:srgbClr val="7030A0"/>
              </a:solidFill>
              <a:effectLst/>
              <a:latin typeface="+mn-lt"/>
              <a:ea typeface="+mn-ea"/>
              <a:cs typeface="+mn-cs"/>
            </a:rPr>
            <a:t>That's the challenge with 3D - securing final image resolutions that approach the limits of healthy human vision, while also securing a pleasing perception of depth.</a:t>
          </a:r>
          <a:r>
            <a:rPr lang="en-US" sz="1200" b="1" i="1" u="none">
              <a:solidFill>
                <a:srgbClr val="00B0F0"/>
              </a:solidFill>
              <a:effectLst/>
              <a:latin typeface="+mn-lt"/>
              <a:ea typeface="+mn-ea"/>
              <a:cs typeface="+mn-cs"/>
            </a:rPr>
            <a:t> </a:t>
          </a:r>
          <a:r>
            <a:rPr lang="en-US" sz="1200">
              <a:solidFill>
                <a:schemeClr val="tx1"/>
              </a:solidFill>
              <a:effectLst/>
              <a:latin typeface="+mn-lt"/>
              <a:ea typeface="+mn-ea"/>
              <a:cs typeface="+mn-cs"/>
            </a:rPr>
            <a:t> The best gear and technique can do both - even with a fixed-base stereo</a:t>
          </a:r>
          <a:r>
            <a:rPr lang="en-US" sz="1200" baseline="0">
              <a:solidFill>
                <a:schemeClr val="tx1"/>
              </a:solidFill>
              <a:effectLst/>
              <a:latin typeface="+mn-lt"/>
              <a:ea typeface="+mn-ea"/>
              <a:cs typeface="+mn-cs"/>
            </a:rPr>
            <a:t> camera or a minimized-base twin rig</a:t>
          </a:r>
          <a:r>
            <a:rPr lang="en-US" sz="1200">
              <a:solidFill>
                <a:schemeClr val="tx1"/>
              </a:solidFill>
              <a:effectLst/>
              <a:latin typeface="+mn-lt"/>
              <a:ea typeface="+mn-ea"/>
              <a:cs typeface="+mn-cs"/>
            </a:rPr>
            <a:t>.  A poorly designed fixed-base camera can leave you with having to choose between a high final image resolution and a reasonably deep recorded depth - welcome to the world of stereo cameras that were designed in ignorance - with lenses that are too long for a 65mm base: including the Rolleidoscop, Sputnik, 3DWorld TL-120 and possibly others - several of which have been modified by owners to mount shorter lenses, as that's a lot easier than trying to increasing the Base (not to mention the aesthetic advantage of a camera lens that takes in a greater FoV with </a:t>
          </a:r>
          <a:r>
            <a:rPr lang="en-US" sz="1200" baseline="0">
              <a:solidFill>
                <a:schemeClr val="tx1"/>
              </a:solidFill>
              <a:effectLst/>
              <a:latin typeface="+mn-lt"/>
              <a:ea typeface="+mn-ea"/>
              <a:cs typeface="+mn-cs"/>
            </a:rPr>
            <a:t>shorter lenses</a:t>
          </a:r>
          <a:r>
            <a:rPr lang="en-US" sz="1200">
              <a:solidFill>
                <a:schemeClr val="tx1"/>
              </a:solidFill>
              <a:effectLst/>
              <a:latin typeface="+mn-lt"/>
              <a:ea typeface="+mn-ea"/>
              <a:cs typeface="+mn-cs"/>
            </a:rPr>
            <a:t>).  Keep in mind that vintage glass could not resolve subject detail at the resolutions possible with the TL-120 80mm lenses, so the 3DWorld</a:t>
          </a:r>
          <a:r>
            <a:rPr lang="en-US" sz="1200" baseline="0">
              <a:solidFill>
                <a:schemeClr val="tx1"/>
              </a:solidFill>
              <a:effectLst/>
              <a:latin typeface="+mn-lt"/>
              <a:ea typeface="+mn-ea"/>
              <a:cs typeface="+mn-cs"/>
            </a:rPr>
            <a:t> </a:t>
          </a:r>
          <a:r>
            <a:rPr lang="en-US" sz="1200">
              <a:solidFill>
                <a:schemeClr val="tx1"/>
              </a:solidFill>
              <a:effectLst/>
              <a:latin typeface="+mn-lt"/>
              <a:ea typeface="+mn-ea"/>
              <a:cs typeface="+mn-cs"/>
            </a:rPr>
            <a:t>TL-120's design is a greater tragedy,</a:t>
          </a:r>
          <a:r>
            <a:rPr lang="en-US" sz="1200" baseline="0">
              <a:solidFill>
                <a:schemeClr val="tx1"/>
              </a:solidFill>
              <a:effectLst/>
              <a:latin typeface="+mn-lt"/>
              <a:ea typeface="+mn-ea"/>
              <a:cs typeface="+mn-cs"/>
            </a:rPr>
            <a:t> by far,</a:t>
          </a:r>
          <a:r>
            <a:rPr lang="en-US" sz="1200">
              <a:solidFill>
                <a:schemeClr val="tx1"/>
              </a:solidFill>
              <a:effectLst/>
              <a:latin typeface="+mn-lt"/>
              <a:ea typeface="+mn-ea"/>
              <a:cs typeface="+mn-cs"/>
            </a:rPr>
            <a:t> than the Rolleidoscop or,</a:t>
          </a:r>
          <a:r>
            <a:rPr lang="en-US" sz="1200" baseline="0">
              <a:solidFill>
                <a:schemeClr val="tx1"/>
              </a:solidFill>
              <a:effectLst/>
              <a:latin typeface="+mn-lt"/>
              <a:ea typeface="+mn-ea"/>
              <a:cs typeface="+mn-cs"/>
            </a:rPr>
            <a:t> especially, the</a:t>
          </a:r>
          <a:r>
            <a:rPr lang="en-US" sz="1200">
              <a:solidFill>
                <a:schemeClr val="tx1"/>
              </a:solidFill>
              <a:effectLst/>
              <a:latin typeface="+mn-lt"/>
              <a:ea typeface="+mn-ea"/>
              <a:cs typeface="+mn-cs"/>
            </a:rPr>
            <a:t> Sputnik.</a:t>
          </a:r>
          <a:endParaRPr lang="en-US" sz="1200"/>
        </a:p>
      </xdr:txBody>
    </xdr:sp>
    <xdr:clientData/>
  </xdr:oneCellAnchor>
  <xdr:oneCellAnchor>
    <xdr:from>
      <xdr:col>2</xdr:col>
      <xdr:colOff>18209</xdr:colOff>
      <xdr:row>206</xdr:row>
      <xdr:rowOff>1703</xdr:rowOff>
    </xdr:from>
    <xdr:ext cx="16598153" cy="6502511"/>
    <xdr:sp macro="" textlink="">
      <xdr:nvSpPr>
        <xdr:cNvPr id="7" name="TextBox 6">
          <a:extLst>
            <a:ext uri="{FF2B5EF4-FFF2-40B4-BE49-F238E27FC236}">
              <a16:creationId xmlns:a16="http://schemas.microsoft.com/office/drawing/2014/main" id="{60CEEFA9-8BBF-C988-86D0-B867B7F37FD6}"/>
            </a:ext>
          </a:extLst>
        </xdr:cNvPr>
        <xdr:cNvSpPr txBox="1"/>
      </xdr:nvSpPr>
      <xdr:spPr>
        <a:xfrm>
          <a:off x="241366" y="40289732"/>
          <a:ext cx="16598153" cy="6502511"/>
        </a:xfrm>
        <a:prstGeom prst="rect">
          <a:avLst/>
        </a:prstGeom>
        <a:no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1">
              <a:solidFill>
                <a:srgbClr val="0070C0"/>
              </a:solidFill>
            </a:rPr>
            <a:t>Knut Andersson </a:t>
          </a:r>
          <a:r>
            <a:rPr lang="en-US" sz="1200" b="0" i="0" baseline="0">
              <a:solidFill>
                <a:schemeClr val="tx1"/>
              </a:solidFill>
              <a:effectLst/>
              <a:latin typeface="+mn-lt"/>
              <a:ea typeface="+mn-ea"/>
              <a:cs typeface="+mn-cs"/>
            </a:rPr>
            <a:t>(Odense, Denmark) uses the </a:t>
          </a:r>
          <a:r>
            <a:rPr lang="en-US" sz="1200" b="1" i="1">
              <a:solidFill>
                <a:srgbClr val="0070C0"/>
              </a:solidFill>
            </a:rPr>
            <a:t>Di Marzio-Davis</a:t>
          </a:r>
          <a:r>
            <a:rPr lang="en-US" sz="1200" b="1" i="1" baseline="0">
              <a:solidFill>
                <a:srgbClr val="0070C0"/>
              </a:solidFill>
            </a:rPr>
            <a:t> Equation</a:t>
          </a:r>
          <a:r>
            <a:rPr lang="en-US" sz="1200" b="1" baseline="0">
              <a:solidFill>
                <a:srgbClr val="0070C0"/>
              </a:solidFill>
            </a:rPr>
            <a:t> </a:t>
          </a:r>
          <a:r>
            <a:rPr lang="en-US" sz="1200" b="0" i="0" baseline="0">
              <a:solidFill>
                <a:schemeClr val="tx1"/>
              </a:solidFill>
              <a:effectLst/>
              <a:latin typeface="+mn-lt"/>
              <a:ea typeface="+mn-ea"/>
              <a:cs typeface="+mn-cs"/>
            </a:rPr>
            <a:t>to solve for </a:t>
          </a:r>
          <a:r>
            <a:rPr lang="en-US" sz="1200" b="1">
              <a:solidFill>
                <a:srgbClr val="0070C0"/>
              </a:solidFill>
            </a:rPr>
            <a:t>N</a:t>
          </a:r>
          <a:r>
            <a:rPr lang="en-US" sz="1200" b="0" i="0" baseline="0">
              <a:solidFill>
                <a:schemeClr val="tx1"/>
              </a:solidFill>
              <a:effectLst/>
              <a:latin typeface="+mn-lt"/>
              <a:ea typeface="+mn-ea"/>
              <a:cs typeface="+mn-cs"/>
            </a:rPr>
            <a:t>, calling it the </a:t>
          </a:r>
          <a:r>
            <a:rPr lang="en-US" sz="1400" b="1" i="1">
              <a:solidFill>
                <a:srgbClr val="00B0F0"/>
              </a:solidFill>
            </a:rPr>
            <a:t>Key f-Number</a:t>
          </a:r>
          <a:r>
            <a:rPr lang="en-US" sz="1200" b="0" i="0" baseline="0">
              <a:solidFill>
                <a:schemeClr val="tx1"/>
              </a:solidFill>
              <a:effectLst/>
              <a:latin typeface="+mn-lt"/>
              <a:ea typeface="+mn-ea"/>
              <a:cs typeface="+mn-cs"/>
            </a:rPr>
            <a:t>, instead of solving for </a:t>
          </a:r>
          <a:r>
            <a:rPr lang="en-US" sz="1200" b="1">
              <a:solidFill>
                <a:srgbClr val="00B0F0"/>
              </a:solidFill>
            </a:rPr>
            <a:t>Base</a:t>
          </a:r>
          <a:r>
            <a:rPr lang="en-US" sz="1200" b="0" i="0" baseline="0">
              <a:solidFill>
                <a:schemeClr val="tx1"/>
              </a:solidFill>
              <a:effectLst/>
              <a:latin typeface="+mn-lt"/>
              <a:ea typeface="+mn-ea"/>
              <a:cs typeface="+mn-cs"/>
            </a:rPr>
            <a:t>, as </a:t>
          </a:r>
          <a:r>
            <a:rPr lang="en-US" sz="1200" b="1" i="1">
              <a:solidFill>
                <a:srgbClr val="0070C0"/>
              </a:solidFill>
            </a:rPr>
            <a:t>Frank Di Marzio's Equation for Stereo Base </a:t>
          </a:r>
          <a:r>
            <a:rPr lang="en-US" sz="1200" b="0" i="0" baseline="0">
              <a:solidFill>
                <a:schemeClr val="tx1"/>
              </a:solidFill>
              <a:effectLst/>
              <a:latin typeface="+mn-lt"/>
              <a:ea typeface="+mn-ea"/>
              <a:cs typeface="+mn-cs"/>
            </a:rPr>
            <a:t>and my more practical, but nowhere near as brilliant enhancement, the </a:t>
          </a:r>
          <a:r>
            <a:rPr lang="en-US" sz="1200" b="1" i="1">
              <a:solidFill>
                <a:srgbClr val="0070C0"/>
              </a:solidFill>
            </a:rPr>
            <a:t>Di Marzio-Davis Equation for Stereo Base</a:t>
          </a:r>
          <a:r>
            <a:rPr lang="en-US" sz="1200" b="0" i="0" baseline="0">
              <a:solidFill>
                <a:schemeClr val="tx1"/>
              </a:solidFill>
              <a:effectLst/>
              <a:latin typeface="+mn-lt"/>
              <a:ea typeface="+mn-ea"/>
              <a:cs typeface="+mn-cs"/>
            </a:rPr>
            <a:t>, were originally intended (for use with variable-base twin rigs or single-camera "cha-chas") and instead of solving for </a:t>
          </a:r>
          <a:r>
            <a:rPr lang="en-US" sz="1200" b="1" i="1">
              <a:solidFill>
                <a:srgbClr val="00B0F0"/>
              </a:solidFill>
            </a:rPr>
            <a:t>Desired % of MAOFD</a:t>
          </a:r>
          <a:r>
            <a:rPr lang="en-US" sz="1200" b="0" i="0" baseline="0">
              <a:solidFill>
                <a:schemeClr val="tx1"/>
              </a:solidFill>
              <a:effectLst/>
              <a:latin typeface="+mn-lt"/>
              <a:ea typeface="+mn-ea"/>
              <a:cs typeface="+mn-cs"/>
            </a:rPr>
            <a:t>, as my </a:t>
          </a:r>
          <a:r>
            <a:rPr lang="en-US" sz="1200" b="1" i="1">
              <a:solidFill>
                <a:srgbClr val="0070C0"/>
              </a:solidFill>
            </a:rPr>
            <a:t>Di Marzio-Davis Equation for % of MAOFD </a:t>
          </a:r>
          <a:r>
            <a:rPr lang="en-US" sz="1200" b="0" i="0" baseline="0">
              <a:solidFill>
                <a:schemeClr val="tx1"/>
              </a:solidFill>
              <a:effectLst/>
              <a:latin typeface="+mn-lt"/>
              <a:ea typeface="+mn-ea"/>
              <a:cs typeface="+mn-cs"/>
            </a:rPr>
            <a:t>was intended (for use with fixed-base cameras or minimized-base twin rigs used in a fixed-base mode).  </a:t>
          </a:r>
        </a:p>
        <a:p>
          <a:endParaRPr lang="en-US" sz="1200" b="1">
            <a:solidFill>
              <a:schemeClr val="accent1">
                <a:lumMod val="60000"/>
                <a:lumOff val="40000"/>
              </a:schemeClr>
            </a:solidFill>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0" i="0" baseline="0">
              <a:solidFill>
                <a:schemeClr val="tx1"/>
              </a:solidFill>
              <a:effectLst/>
              <a:latin typeface="+mn-lt"/>
              <a:ea typeface="+mn-ea"/>
              <a:cs typeface="+mn-cs"/>
            </a:rPr>
            <a:t>Calculated </a:t>
          </a:r>
          <a:r>
            <a:rPr lang="en-US" sz="1200" b="0" i="1" u="sng" baseline="0">
              <a:solidFill>
                <a:schemeClr val="tx1"/>
              </a:solidFill>
              <a:effectLst/>
              <a:latin typeface="+mn-lt"/>
              <a:ea typeface="+mn-ea"/>
              <a:cs typeface="+mn-cs"/>
            </a:rPr>
            <a:t>only once</a:t>
          </a:r>
          <a:r>
            <a:rPr lang="en-US" sz="1200" b="0" i="0" baseline="0">
              <a:solidFill>
                <a:schemeClr val="tx1"/>
              </a:solidFill>
              <a:effectLst/>
              <a:latin typeface="+mn-lt"/>
              <a:ea typeface="+mn-ea"/>
              <a:cs typeface="+mn-cs"/>
            </a:rPr>
            <a:t> for a given combination of variables that encompass both the Camera and Viewer specifications, as well as accommodating a stereographer's </a:t>
          </a:r>
          <a:r>
            <a:rPr lang="en-US" sz="1200" b="0" i="1" u="sng" baseline="0">
              <a:solidFill>
                <a:schemeClr val="tx1"/>
              </a:solidFill>
              <a:effectLst/>
              <a:latin typeface="+mn-lt"/>
              <a:ea typeface="+mn-ea"/>
              <a:cs typeface="+mn-cs"/>
            </a:rPr>
            <a:t>personal preferences</a:t>
          </a:r>
          <a:r>
            <a:rPr lang="en-US" sz="1200" b="0" i="0" baseline="0">
              <a:solidFill>
                <a:schemeClr val="tx1"/>
              </a:solidFill>
              <a:effectLst/>
              <a:latin typeface="+mn-lt"/>
              <a:ea typeface="+mn-ea"/>
              <a:cs typeface="+mn-cs"/>
            </a:rPr>
            <a:t> related to final image resolution and recorded depth, Andersson's </a:t>
          </a:r>
          <a:r>
            <a:rPr lang="en-US" sz="1600" b="1" i="1">
              <a:solidFill>
                <a:srgbClr val="00B0F0"/>
              </a:solidFill>
            </a:rPr>
            <a:t>Key f-Number</a:t>
          </a:r>
          <a:r>
            <a:rPr lang="en-US" sz="1400" b="1" i="1">
              <a:solidFill>
                <a:srgbClr val="00B0F0"/>
              </a:solidFill>
            </a:rPr>
            <a:t> </a:t>
          </a:r>
          <a:r>
            <a:rPr lang="en-US" sz="1200" b="0" i="0" baseline="0">
              <a:solidFill>
                <a:schemeClr val="tx1"/>
              </a:solidFill>
              <a:effectLst/>
              <a:latin typeface="+mn-lt"/>
              <a:ea typeface="+mn-ea"/>
              <a:cs typeface="+mn-cs"/>
            </a:rPr>
            <a:t>is an integral part of his innovative field technique (applicable to fixed-base stereo cameras or minimized-base twin rigs) for identifying in the field, those subject spaces (range of distances) that can satisfy a stereographer's </a:t>
          </a:r>
          <a:r>
            <a:rPr lang="en-US" sz="1200" b="0" i="1" u="sng" baseline="0">
              <a:solidFill>
                <a:schemeClr val="tx1"/>
              </a:solidFill>
              <a:effectLst/>
              <a:latin typeface="+mn-lt"/>
              <a:ea typeface="+mn-ea"/>
              <a:cs typeface="+mn-cs"/>
            </a:rPr>
            <a:t>desired minimums</a:t>
          </a:r>
          <a:r>
            <a:rPr lang="en-US" sz="1200" b="0" i="0" baseline="0">
              <a:solidFill>
                <a:schemeClr val="tx1"/>
              </a:solidFill>
              <a:effectLst/>
              <a:latin typeface="+mn-lt"/>
              <a:ea typeface="+mn-ea"/>
              <a:cs typeface="+mn-cs"/>
            </a:rPr>
            <a:t> for both On-Film Deviation (OFD) (specified via </a:t>
          </a:r>
          <a:r>
            <a:rPr lang="en-US" sz="1200" b="1" i="1">
              <a:solidFill>
                <a:srgbClr val="00B0F0"/>
              </a:solidFill>
            </a:rPr>
            <a:t>% of MAOFD Desired</a:t>
          </a:r>
          <a:r>
            <a:rPr lang="en-US" sz="1200" b="1">
              <a:solidFill>
                <a:schemeClr val="accent1">
                  <a:lumMod val="60000"/>
                  <a:lumOff val="40000"/>
                </a:schemeClr>
              </a:solidFill>
            </a:rPr>
            <a:t>) </a:t>
          </a:r>
          <a:r>
            <a:rPr lang="en-US" sz="1200" b="0" i="0" baseline="0">
              <a:solidFill>
                <a:schemeClr val="tx1"/>
              </a:solidFill>
              <a:effectLst/>
              <a:latin typeface="+mn-lt"/>
              <a:ea typeface="+mn-ea"/>
              <a:cs typeface="+mn-cs"/>
            </a:rPr>
            <a:t>and the Desired Final Image Resolution for Viewing at 25cm.</a:t>
          </a:r>
          <a:br>
            <a:rPr lang="en-US" sz="1200" b="1" baseline="0">
              <a:solidFill>
                <a:schemeClr val="accent5">
                  <a:lumMod val="60000"/>
                  <a:lumOff val="40000"/>
                </a:schemeClr>
              </a:solidFill>
            </a:rPr>
          </a:br>
          <a:endParaRPr lang="en-US" sz="1200" b="1">
            <a:solidFill>
              <a:schemeClr val="accent5">
                <a:lumMod val="60000"/>
                <a:lumOff val="40000"/>
              </a:schemeClr>
            </a:solidFill>
          </a:endParaRPr>
        </a:p>
        <a:p>
          <a:r>
            <a:rPr lang="en-US" sz="1200" b="1">
              <a:solidFill>
                <a:srgbClr val="00B050"/>
              </a:solidFill>
            </a:rPr>
            <a:t>That's the beauty of solving for Andersson's </a:t>
          </a:r>
          <a:r>
            <a:rPr lang="en-US" sz="1600" b="1" i="1">
              <a:solidFill>
                <a:srgbClr val="00B0F0"/>
              </a:solidFill>
            </a:rPr>
            <a:t>Key f-Number</a:t>
          </a:r>
          <a:r>
            <a:rPr lang="en-US" sz="1200" b="1">
              <a:solidFill>
                <a:srgbClr val="00B050"/>
              </a:solidFill>
            </a:rPr>
            <a:t>, instead of for </a:t>
          </a:r>
          <a:r>
            <a:rPr lang="en-US" sz="1200" b="1">
              <a:solidFill>
                <a:srgbClr val="00B0F0"/>
              </a:solidFill>
            </a:rPr>
            <a:t>Base</a:t>
          </a:r>
          <a:r>
            <a:rPr lang="en-US" sz="1200" b="1">
              <a:solidFill>
                <a:srgbClr val="00B050"/>
              </a:solidFill>
            </a:rPr>
            <a:t> or </a:t>
          </a:r>
          <a:r>
            <a:rPr lang="en-US" sz="1200" b="1" i="1">
              <a:solidFill>
                <a:srgbClr val="00B0F0"/>
              </a:solidFill>
            </a:rPr>
            <a:t>% of MAOFD Desired</a:t>
          </a:r>
          <a:r>
            <a:rPr lang="en-US" sz="1200" b="1">
              <a:solidFill>
                <a:srgbClr val="00B050"/>
              </a:solidFill>
            </a:rPr>
            <a:t>, as the two </a:t>
          </a:r>
          <a:r>
            <a:rPr lang="en-US" sz="1200" b="1" i="1" u="sng">
              <a:solidFill>
                <a:srgbClr val="00B050"/>
              </a:solidFill>
            </a:rPr>
            <a:t>subjective</a:t>
          </a:r>
          <a:r>
            <a:rPr lang="en-US" sz="1200" b="1">
              <a:solidFill>
                <a:srgbClr val="00B050"/>
              </a:solidFill>
            </a:rPr>
            <a:t> variables -</a:t>
          </a:r>
          <a:r>
            <a:rPr lang="en-US" sz="1200" b="1" baseline="0">
              <a:solidFill>
                <a:srgbClr val="00B050"/>
              </a:solidFill>
            </a:rPr>
            <a:t> </a:t>
          </a:r>
          <a:r>
            <a:rPr lang="en-US" sz="1200" b="1" i="1" u="sng">
              <a:solidFill>
                <a:srgbClr val="00B050"/>
              </a:solidFill>
            </a:rPr>
            <a:t>a desired minimum OFD and a desired final image resolution - can BOTH be achieved</a:t>
          </a:r>
          <a:r>
            <a:rPr lang="en-US" sz="1200" b="1">
              <a:solidFill>
                <a:srgbClr val="00B050"/>
              </a:solidFill>
            </a:rPr>
            <a:t> with a well-chosen 3D system, even though these</a:t>
          </a:r>
          <a:r>
            <a:rPr lang="en-US" sz="1200" b="1" baseline="0">
              <a:solidFill>
                <a:srgbClr val="00B050"/>
              </a:solidFill>
            </a:rPr>
            <a:t> goals</a:t>
          </a:r>
          <a:r>
            <a:rPr lang="en-US" sz="1200" b="1">
              <a:solidFill>
                <a:srgbClr val="00B050"/>
              </a:solidFill>
            </a:rPr>
            <a:t> are</a:t>
          </a:r>
          <a:r>
            <a:rPr lang="en-US" sz="1200" b="1" baseline="0">
              <a:solidFill>
                <a:srgbClr val="00B050"/>
              </a:solidFill>
            </a:rPr>
            <a:t> </a:t>
          </a:r>
          <a:r>
            <a:rPr lang="en-US" sz="1200" b="1">
              <a:solidFill>
                <a:srgbClr val="00B050"/>
              </a:solidFill>
            </a:rPr>
            <a:t>at odds with each other, sometimes well before the ratio of camera FL to a fixed base is small enough to make the system as a whole dysfunctional for a stereographer's</a:t>
          </a:r>
          <a:r>
            <a:rPr lang="en-US" sz="1200" b="1" baseline="0">
              <a:solidFill>
                <a:srgbClr val="00B050"/>
              </a:solidFill>
            </a:rPr>
            <a:t> specified goals </a:t>
          </a:r>
          <a:r>
            <a:rPr lang="en-US" sz="1200" b="1">
              <a:solidFill>
                <a:srgbClr val="00B050"/>
              </a:solidFill>
            </a:rPr>
            <a:t>- as is the case with the popular but frustrating</a:t>
          </a:r>
          <a:r>
            <a:rPr lang="en-US" sz="1200" b="1" baseline="0">
              <a:solidFill>
                <a:srgbClr val="00B050"/>
              </a:solidFill>
            </a:rPr>
            <a:t> </a:t>
          </a:r>
          <a:r>
            <a:rPr lang="en-US" sz="1200" b="1">
              <a:solidFill>
                <a:srgbClr val="00B050"/>
              </a:solidFill>
            </a:rPr>
            <a:t>3DWorld TL-120, with its 80mm FL and 63.5mm Base</a:t>
          </a:r>
          <a:r>
            <a:rPr lang="en-US" sz="1200" b="1" baseline="0">
              <a:solidFill>
                <a:srgbClr val="00B050"/>
              </a:solidFill>
            </a:rPr>
            <a:t> -</a:t>
          </a:r>
          <a:r>
            <a:rPr lang="en-US" sz="1200" b="1" i="1" baseline="0">
              <a:solidFill>
                <a:srgbClr val="00B050"/>
              </a:solidFill>
            </a:rPr>
            <a:t> but perhaps frustrating </a:t>
          </a:r>
          <a:r>
            <a:rPr lang="en-US" sz="1200" b="1" i="1" u="sng" baseline="0">
              <a:solidFill>
                <a:srgbClr val="00B050"/>
              </a:solidFill>
            </a:rPr>
            <a:t>only</a:t>
          </a:r>
          <a:r>
            <a:rPr lang="en-US" sz="1200" b="1" i="1" baseline="0">
              <a:solidFill>
                <a:srgbClr val="00B050"/>
              </a:solidFill>
            </a:rPr>
            <a:t> </a:t>
          </a:r>
          <a:r>
            <a:rPr lang="en-US" sz="1200" b="1" i="1" u="none">
              <a:solidFill>
                <a:srgbClr val="00B050"/>
              </a:solidFill>
            </a:rPr>
            <a:t>for those who are </a:t>
          </a:r>
          <a:r>
            <a:rPr lang="en-US" sz="1200" b="1" i="1" u="sng">
              <a:solidFill>
                <a:srgbClr val="00B050"/>
              </a:solidFill>
            </a:rPr>
            <a:t>vigorously opposed</a:t>
          </a:r>
          <a:r>
            <a:rPr lang="en-US" sz="1200" b="1" i="1" u="none" baseline="0">
              <a:solidFill>
                <a:srgbClr val="00B050"/>
              </a:solidFill>
            </a:rPr>
            <a:t> to recording </a:t>
          </a:r>
          <a:r>
            <a:rPr lang="en-US" sz="1200" b="1" i="1" u="sng" baseline="0">
              <a:solidFill>
                <a:srgbClr val="00B050"/>
              </a:solidFill>
            </a:rPr>
            <a:t>easily discernable defocus </a:t>
          </a:r>
          <a:r>
            <a:rPr lang="en-US" sz="1200" b="1" baseline="0">
              <a:solidFill>
                <a:srgbClr val="00B050"/>
              </a:solidFill>
            </a:rPr>
            <a:t>in their views, who </a:t>
          </a:r>
          <a:r>
            <a:rPr lang="en-US" sz="1200" b="1" i="1" u="none" baseline="0">
              <a:solidFill>
                <a:srgbClr val="00B050"/>
              </a:solidFill>
            </a:rPr>
            <a:t>also want</a:t>
          </a:r>
          <a:r>
            <a:rPr lang="en-US" sz="1200" b="1" u="none" baseline="0">
              <a:solidFill>
                <a:srgbClr val="00B050"/>
              </a:solidFill>
            </a:rPr>
            <a:t> </a:t>
          </a:r>
          <a:r>
            <a:rPr lang="en-US" sz="1200" b="1" u="none">
              <a:solidFill>
                <a:srgbClr val="00B050"/>
              </a:solidFill>
            </a:rPr>
            <a:t>to record </a:t>
          </a:r>
          <a:r>
            <a:rPr lang="en-US" sz="1200" b="1" i="1" u="none">
              <a:solidFill>
                <a:srgbClr val="00B050"/>
              </a:solidFill>
            </a:rPr>
            <a:t>OFDs approaching </a:t>
          </a:r>
          <a:r>
            <a:rPr lang="en-US" sz="1200" b="1" i="1" u="sng">
              <a:solidFill>
                <a:srgbClr val="00B050"/>
              </a:solidFill>
            </a:rPr>
            <a:t>at least 70% </a:t>
          </a:r>
          <a:r>
            <a:rPr lang="en-US" sz="1200" b="1" i="1" u="none">
              <a:solidFill>
                <a:srgbClr val="00B050"/>
              </a:solidFill>
            </a:rPr>
            <a:t>of the Maximum Acceptable OFD</a:t>
          </a:r>
          <a:r>
            <a:rPr lang="en-US" sz="1200" b="1" u="none">
              <a:solidFill>
                <a:srgbClr val="00B050"/>
              </a:solidFill>
            </a:rPr>
            <a:t> </a:t>
          </a:r>
          <a:r>
            <a:rPr lang="en-US" sz="1200" b="1">
              <a:solidFill>
                <a:srgbClr val="00B050"/>
              </a:solidFill>
            </a:rPr>
            <a:t>( where</a:t>
          </a:r>
          <a:r>
            <a:rPr lang="en-US" sz="1200" b="1" baseline="0">
              <a:solidFill>
                <a:srgbClr val="00B050"/>
              </a:solidFill>
            </a:rPr>
            <a:t> </a:t>
          </a:r>
          <a:r>
            <a:rPr lang="en-US" sz="1200" b="1">
              <a:solidFill>
                <a:srgbClr val="00B050"/>
              </a:solidFill>
            </a:rPr>
            <a:t>MAOFD = Viewer FL/30).   (See the Worksheet</a:t>
          </a:r>
          <a:r>
            <a:rPr lang="en-US" sz="1200" b="1" baseline="0">
              <a:solidFill>
                <a:srgbClr val="00B050"/>
              </a:solidFill>
            </a:rPr>
            <a:t> tab, below, titled: </a:t>
          </a:r>
          <a:r>
            <a:rPr lang="en-US" sz="1200" b="1" i="1" baseline="0">
              <a:solidFill>
                <a:srgbClr val="00B050"/>
              </a:solidFill>
            </a:rPr>
            <a:t>Immersion</a:t>
          </a:r>
          <a:r>
            <a:rPr lang="en-US" sz="1200" b="1" baseline="0">
              <a:solidFill>
                <a:srgbClr val="00B050"/>
              </a:solidFill>
            </a:rPr>
            <a:t>)</a:t>
          </a:r>
          <a:endParaRPr lang="en-US" sz="1200" b="1">
            <a:solidFill>
              <a:srgbClr val="00B050"/>
            </a:solidFill>
          </a:endParaRPr>
        </a:p>
        <a:p>
          <a:endParaRPr lang="en-US" sz="1200" b="1">
            <a:solidFill>
              <a:schemeClr val="accent1">
                <a:lumMod val="60000"/>
                <a:lumOff val="40000"/>
              </a:schemeClr>
            </a:solidFill>
          </a:endParaRPr>
        </a:p>
        <a:p>
          <a:r>
            <a:rPr lang="en-US" sz="1200" b="0" i="0" baseline="0">
              <a:solidFill>
                <a:schemeClr val="tx1"/>
              </a:solidFill>
              <a:effectLst/>
              <a:latin typeface="+mn-lt"/>
              <a:ea typeface="+mn-ea"/>
              <a:cs typeface="+mn-cs"/>
            </a:rPr>
            <a:t>In other words, when used with a 75mm viewer focused </a:t>
          </a:r>
          <a:r>
            <a:rPr lang="en-US" sz="1200" b="0" i="1" u="sng" baseline="0">
              <a:solidFill>
                <a:schemeClr val="tx1"/>
              </a:solidFill>
              <a:effectLst/>
              <a:latin typeface="+mn-lt"/>
              <a:ea typeface="+mn-ea"/>
              <a:cs typeface="+mn-cs"/>
            </a:rPr>
            <a:t>at Infinity</a:t>
          </a:r>
          <a:r>
            <a:rPr lang="en-US" sz="1200" b="0" i="0" baseline="0">
              <a:solidFill>
                <a:schemeClr val="tx1"/>
              </a:solidFill>
              <a:effectLst/>
              <a:latin typeface="+mn-lt"/>
              <a:ea typeface="+mn-ea"/>
              <a:cs typeface="+mn-cs"/>
            </a:rPr>
            <a:t> (delivering a magnification of 3.39x), the </a:t>
          </a:r>
          <a:r>
            <a:rPr lang="en-US" sz="1600" b="1" i="0" u="sng" baseline="0">
              <a:solidFill>
                <a:srgbClr val="00B0F0"/>
              </a:solidFill>
              <a:effectLst/>
              <a:latin typeface="+mn-lt"/>
              <a:ea typeface="+mn-ea"/>
              <a:cs typeface="+mn-cs"/>
            </a:rPr>
            <a:t>Eq .2</a:t>
          </a:r>
          <a:r>
            <a:rPr lang="en-US" sz="1400" b="0" i="0" baseline="0">
              <a:solidFill>
                <a:schemeClr val="tx1"/>
              </a:solidFill>
              <a:effectLst/>
              <a:latin typeface="+mn-lt"/>
              <a:ea typeface="+mn-ea"/>
              <a:cs typeface="+mn-cs"/>
            </a:rPr>
            <a:t> </a:t>
          </a:r>
          <a:r>
            <a:rPr lang="en-US" sz="1600" b="1" i="0">
              <a:solidFill>
                <a:srgbClr val="00B0F0"/>
              </a:solidFill>
            </a:rPr>
            <a:t>Key f-Number</a:t>
          </a:r>
          <a:r>
            <a:rPr lang="en-US" sz="1600" b="1" i="0">
              <a:solidFill>
                <a:schemeClr val="accent1">
                  <a:lumMod val="60000"/>
                  <a:lumOff val="40000"/>
                </a:schemeClr>
              </a:solidFill>
            </a:rPr>
            <a:t> </a:t>
          </a:r>
          <a:r>
            <a:rPr lang="en-US" sz="1200" b="0" i="0" baseline="0">
              <a:solidFill>
                <a:schemeClr val="tx1"/>
              </a:solidFill>
              <a:effectLst/>
              <a:latin typeface="+mn-lt"/>
              <a:ea typeface="+mn-ea"/>
              <a:cs typeface="+mn-cs"/>
            </a:rPr>
            <a:t>reveals that the TL-120's 80mm lenses are too long for its 63.5mm fixed base to allow the creation of stereo views recording subject spaces deeper than about 28% of MAOFD (where you might as well be shooting in 2D), when your Desired Final Image Resolution is a very "immersive"  8 lp/mm after 4.39x magnification, all while forcing the use of f/22 for every exposure.  Uggh!  If the TL-120 owner chooses to shoot subject spaces that are as deep as 70% of MAOFD (instead of only 28% of MAOFD), the </a:t>
          </a:r>
          <a:r>
            <a:rPr lang="en-US" sz="1400" b="1" i="1" baseline="0">
              <a:solidFill>
                <a:srgbClr val="00B0F0"/>
              </a:solidFill>
            </a:rPr>
            <a:t>Key f-Number</a:t>
          </a:r>
          <a:r>
            <a:rPr lang="en-US" sz="1400" b="1" i="1" baseline="0">
              <a:solidFill>
                <a:srgbClr val="0070C0"/>
              </a:solidFill>
            </a:rPr>
            <a:t> </a:t>
          </a:r>
          <a:r>
            <a:rPr lang="en-US" sz="1200" b="0" i="0" baseline="0">
              <a:solidFill>
                <a:schemeClr val="tx1"/>
              </a:solidFill>
              <a:effectLst/>
              <a:latin typeface="+mn-lt"/>
              <a:ea typeface="+mn-ea"/>
              <a:cs typeface="+mn-cs"/>
            </a:rPr>
            <a:t>would reveal the need to reduce your Desired Final Image Resolution to only 3.3 lp/mm (less than half of the 8 lp/mm that a person with health or corrected vision can appreciate) after 4.39x magnification with a 75mm viewer, again forcing the use of f/22 for every exposure.  Uggh!   </a:t>
          </a:r>
          <a:r>
            <a:rPr lang="en-US" sz="1200" b="1" i="1" u="none" baseline="0">
              <a:solidFill>
                <a:srgbClr val="7030A0"/>
              </a:solidFill>
            </a:rPr>
            <a:t>So, for a 75mm viewer focused at Infinity, a savvy TL-120 owner </a:t>
          </a:r>
          <a:r>
            <a:rPr lang="en-US" sz="1200" b="1" i="1" u="sng" baseline="0">
              <a:solidFill>
                <a:srgbClr val="7030A0"/>
              </a:solidFill>
            </a:rPr>
            <a:t>must choose between </a:t>
          </a:r>
          <a:r>
            <a:rPr lang="en-US" sz="1200" b="1" i="1" u="none" baseline="0">
              <a:solidFill>
                <a:srgbClr val="7030A0"/>
              </a:solidFill>
            </a:rPr>
            <a:t>shooting satisfyingly "deep" subject spaces at </a:t>
          </a:r>
          <a:r>
            <a:rPr lang="en-US" sz="1200" b="1" i="1" u="sng" baseline="0">
              <a:solidFill>
                <a:srgbClr val="7030A0"/>
              </a:solidFill>
            </a:rPr>
            <a:t>an unsatisfyingly low final image resolution </a:t>
          </a:r>
          <a:r>
            <a:rPr lang="en-US" sz="1200" b="1" i="1" u="none" baseline="0">
              <a:solidFill>
                <a:srgbClr val="7030A0"/>
              </a:solidFill>
            </a:rPr>
            <a:t>(which communicates, "This is not real.")  or  shooting </a:t>
          </a:r>
          <a:r>
            <a:rPr lang="en-US" sz="1200" b="1" i="1" u="sng" baseline="0">
              <a:solidFill>
                <a:srgbClr val="7030A0"/>
              </a:solidFill>
            </a:rPr>
            <a:t>"shallow" subject spaces </a:t>
          </a:r>
          <a:r>
            <a:rPr lang="en-US" sz="1200" b="1" i="1" u="none" baseline="0">
              <a:solidFill>
                <a:srgbClr val="7030A0"/>
              </a:solidFill>
            </a:rPr>
            <a:t>at resolutions that approach the limit of what healthy or corrected human vision can appreciate (or some combination of reducing </a:t>
          </a:r>
          <a:r>
            <a:rPr lang="en-US" sz="1200" b="1" i="1" u="sng" baseline="0">
              <a:solidFill>
                <a:srgbClr val="7030A0"/>
              </a:solidFill>
            </a:rPr>
            <a:t>both</a:t>
          </a:r>
          <a:r>
            <a:rPr lang="en-US" sz="1200" b="1" i="1" u="none" baseline="0">
              <a:solidFill>
                <a:srgbClr val="7030A0"/>
              </a:solidFill>
            </a:rPr>
            <a:t> the final image resolution </a:t>
          </a:r>
          <a:r>
            <a:rPr lang="en-US" sz="1200" b="1" i="1" u="sng" baseline="0">
              <a:solidFill>
                <a:srgbClr val="7030A0"/>
              </a:solidFill>
            </a:rPr>
            <a:t>and</a:t>
          </a:r>
          <a:r>
            <a:rPr lang="en-US" sz="1200" b="1" i="1" u="none" baseline="0">
              <a:solidFill>
                <a:srgbClr val="7030A0"/>
              </a:solidFill>
            </a:rPr>
            <a:t> the % of MAOFD).</a:t>
          </a:r>
          <a:br>
            <a:rPr lang="en-US" sz="1200" b="1" i="1" u="none" baseline="0">
              <a:solidFill>
                <a:srgbClr val="0070C0"/>
              </a:solidFill>
            </a:rPr>
          </a:br>
          <a:br>
            <a:rPr lang="en-US" sz="1200" b="1" baseline="0">
              <a:solidFill>
                <a:srgbClr val="0070C0"/>
              </a:solidFill>
            </a:rPr>
          </a:br>
          <a:r>
            <a:rPr lang="en-US" sz="1200" b="0" i="0" baseline="0">
              <a:solidFill>
                <a:schemeClr val="tx1"/>
              </a:solidFill>
              <a:effectLst/>
              <a:latin typeface="+mn-lt"/>
              <a:ea typeface="+mn-ea"/>
              <a:cs typeface="+mn-cs"/>
            </a:rPr>
            <a:t>The TL-120's 80mm lenses, themselves, are easily capable of delivering a final image resolution (with modern color chrome films) of 8 lp/mm throughout the visible 50x50mm mount aperture that's taken from the central portion of a 6x6cm 120-format frame, even after 4.39x magnification in a 75mm viewer that's focused at a virtual image distance of only 25cm - </a:t>
          </a:r>
          <a:r>
            <a:rPr lang="en-US" sz="1200" b="1" i="1" baseline="0">
              <a:solidFill>
                <a:srgbClr val="7030A0"/>
              </a:solidFill>
            </a:rPr>
            <a:t>but the TL-120's fixed base is too short, relative to its 80mm lenses, to record anything but </a:t>
          </a:r>
          <a:r>
            <a:rPr lang="en-US" sz="1200" b="1" i="1" u="sng" baseline="0">
              <a:solidFill>
                <a:srgbClr val="7030A0"/>
              </a:solidFill>
            </a:rPr>
            <a:t>shallow subject spaces</a:t>
          </a:r>
          <a:r>
            <a:rPr lang="en-US" sz="1200" b="1" i="1" baseline="0">
              <a:solidFill>
                <a:srgbClr val="7030A0"/>
              </a:solidFill>
            </a:rPr>
            <a:t>, at such high final image resolutions</a:t>
          </a:r>
          <a:r>
            <a:rPr lang="en-US" sz="1200" b="1" i="0" baseline="0">
              <a:solidFill>
                <a:srgbClr val="7030A0"/>
              </a:solidFill>
            </a:rPr>
            <a:t>.  </a:t>
          </a:r>
          <a:r>
            <a:rPr lang="en-US" sz="1200" b="1" i="1" baseline="0">
              <a:solidFill>
                <a:srgbClr val="7030A0"/>
              </a:solidFill>
            </a:rPr>
            <a:t>How shallow?  Only </a:t>
          </a:r>
          <a:r>
            <a:rPr lang="en-US" sz="1200" b="1" i="1" u="sng" baseline="0">
              <a:solidFill>
                <a:srgbClr val="7030A0"/>
              </a:solidFill>
            </a:rPr>
            <a:t>28%</a:t>
          </a:r>
          <a:r>
            <a:rPr lang="en-US" sz="1200" b="1" i="1" baseline="0">
              <a:solidFill>
                <a:srgbClr val="7030A0"/>
              </a:solidFill>
            </a:rPr>
            <a:t> of MAOFD.</a:t>
          </a:r>
          <a:r>
            <a:rPr lang="en-US" sz="1200" b="1" i="1" baseline="0">
              <a:solidFill>
                <a:srgbClr val="0070C0"/>
              </a:solidFill>
            </a:rPr>
            <a:t>  </a:t>
          </a:r>
          <a:r>
            <a:rPr lang="en-US" sz="1200" b="0" i="0" baseline="0">
              <a:solidFill>
                <a:schemeClr val="tx1"/>
              </a:solidFill>
              <a:effectLst/>
              <a:latin typeface="+mn-lt"/>
              <a:ea typeface="+mn-ea"/>
              <a:cs typeface="+mn-cs"/>
            </a:rPr>
            <a:t>(See </a:t>
          </a:r>
          <a:r>
            <a:rPr lang="en-US" sz="1200" b="1" i="1" baseline="0">
              <a:solidFill>
                <a:srgbClr val="0070C0"/>
              </a:solidFill>
            </a:rPr>
            <a:t>TL-120 Example  #4</a:t>
          </a:r>
          <a:r>
            <a:rPr lang="en-US" sz="1200" b="1" i="0" baseline="0">
              <a:solidFill>
                <a:schemeClr val="accent1">
                  <a:lumMod val="60000"/>
                  <a:lumOff val="40000"/>
                </a:schemeClr>
              </a:solidFill>
            </a:rPr>
            <a:t> </a:t>
          </a:r>
          <a:r>
            <a:rPr lang="en-US" sz="1200" b="0" i="0" baseline="0">
              <a:solidFill>
                <a:schemeClr val="tx1"/>
              </a:solidFill>
              <a:effectLst/>
              <a:latin typeface="+mn-lt"/>
              <a:ea typeface="+mn-ea"/>
              <a:cs typeface="+mn-cs"/>
            </a:rPr>
            <a:t>at the worksheet tab, below.)  This is why Sam Smith and John Thurston (as well as  others with equally amazing DIY skills), have replaced the TL-120's stock 80mm lenses with 55mm lenses taken from medium format TLRs.</a:t>
          </a:r>
        </a:p>
        <a:p>
          <a:endParaRPr lang="en-US" sz="1200" b="1">
            <a:solidFill>
              <a:schemeClr val="accent1">
                <a:lumMod val="60000"/>
                <a:lumOff val="40000"/>
              </a:schemeClr>
            </a:solidFill>
          </a:endParaRPr>
        </a:p>
        <a:p>
          <a:r>
            <a:rPr lang="en-US" sz="1200" b="1">
              <a:solidFill>
                <a:srgbClr val="00B050"/>
              </a:solidFill>
              <a:latin typeface="+mn-lt"/>
              <a:ea typeface="+mn-ea"/>
              <a:cs typeface="+mn-cs"/>
            </a:rPr>
            <a:t>Thus, the calculated </a:t>
          </a:r>
          <a:r>
            <a:rPr lang="en-US" sz="1600" b="1" i="1">
              <a:solidFill>
                <a:srgbClr val="00B0F0"/>
              </a:solidFill>
            </a:rPr>
            <a:t>Key f-Number </a:t>
          </a:r>
          <a:r>
            <a:rPr lang="en-US" sz="1200" b="1">
              <a:solidFill>
                <a:srgbClr val="00B050"/>
              </a:solidFill>
              <a:latin typeface="+mn-lt"/>
              <a:ea typeface="+mn-ea"/>
              <a:cs typeface="+mn-cs"/>
            </a:rPr>
            <a:t>can be used either as Knut Andersson had first envisioned </a:t>
          </a:r>
          <a:r>
            <a:rPr lang="en-US" sz="1200" b="1">
              <a:solidFill>
                <a:srgbClr val="00B050"/>
              </a:solidFill>
            </a:rPr>
            <a:t>- in conjunction</a:t>
          </a:r>
          <a:r>
            <a:rPr lang="en-US" sz="1200" b="1" baseline="0">
              <a:solidFill>
                <a:srgbClr val="00B050"/>
              </a:solidFill>
            </a:rPr>
            <a:t> with a DoF calculator (like Flemming's DoFMaster disks) </a:t>
          </a:r>
          <a:r>
            <a:rPr lang="en-US" sz="1200" b="1">
              <a:solidFill>
                <a:srgbClr val="00B050"/>
              </a:solidFill>
            </a:rPr>
            <a:t>to identify subject spaces that are </a:t>
          </a:r>
          <a:r>
            <a:rPr lang="en-US" sz="1200" b="1" i="1" u="sng">
              <a:solidFill>
                <a:srgbClr val="00B050"/>
              </a:solidFill>
            </a:rPr>
            <a:t>nominally</a:t>
          </a:r>
          <a:r>
            <a:rPr lang="en-US" sz="1200" b="1" i="1" u="sng" baseline="0">
              <a:solidFill>
                <a:srgbClr val="00B050"/>
              </a:solidFill>
            </a:rPr>
            <a:t> </a:t>
          </a:r>
          <a:r>
            <a:rPr lang="en-US" sz="1200" b="1" i="1" u="sng">
              <a:solidFill>
                <a:srgbClr val="00B050"/>
              </a:solidFill>
            </a:rPr>
            <a:t>deep enough</a:t>
          </a:r>
          <a:r>
            <a:rPr lang="en-US" sz="1200" b="1">
              <a:solidFill>
                <a:srgbClr val="00B050"/>
              </a:solidFill>
            </a:rPr>
            <a:t> to satisfy a </a:t>
          </a:r>
          <a:r>
            <a:rPr lang="en-US" sz="1200" b="1" i="1" u="sng">
              <a:solidFill>
                <a:srgbClr val="00B050"/>
              </a:solidFill>
            </a:rPr>
            <a:t>viable</a:t>
          </a:r>
          <a:r>
            <a:rPr lang="en-US" sz="1200" b="1" i="0" u="none">
              <a:solidFill>
                <a:srgbClr val="00B050"/>
              </a:solidFill>
            </a:rPr>
            <a:t>,</a:t>
          </a:r>
          <a:r>
            <a:rPr lang="en-US" sz="1200" b="1" i="0" u="none" baseline="0">
              <a:solidFill>
                <a:srgbClr val="00B050"/>
              </a:solidFill>
            </a:rPr>
            <a:t> </a:t>
          </a:r>
          <a:r>
            <a:rPr lang="en-US" sz="1200" b="1" i="0" u="none">
              <a:solidFill>
                <a:srgbClr val="00B050"/>
              </a:solidFill>
            </a:rPr>
            <a:t>fixed-base 3</a:t>
          </a:r>
          <a:r>
            <a:rPr lang="en-US" sz="1200" b="1">
              <a:solidFill>
                <a:srgbClr val="00B050"/>
              </a:solidFill>
            </a:rPr>
            <a:t>D system's pre-calculated f-Number</a:t>
          </a:r>
          <a:r>
            <a:rPr lang="en-US" sz="1200" b="1" baseline="0">
              <a:solidFill>
                <a:srgbClr val="00B050"/>
              </a:solidFill>
            </a:rPr>
            <a:t> (Andersson's</a:t>
          </a:r>
          <a:r>
            <a:rPr lang="en-US" sz="1200" b="1" i="1" baseline="0">
              <a:solidFill>
                <a:srgbClr val="00B050"/>
              </a:solidFill>
            </a:rPr>
            <a:t> </a:t>
          </a:r>
          <a:r>
            <a:rPr lang="en-US" sz="1600" b="1" i="1" baseline="0">
              <a:solidFill>
                <a:srgbClr val="00B0F0"/>
              </a:solidFill>
            </a:rPr>
            <a:t>Key f-Number</a:t>
          </a:r>
          <a:r>
            <a:rPr lang="en-US" sz="1200" b="1" baseline="0">
              <a:solidFill>
                <a:srgbClr val="00B050"/>
              </a:solidFill>
            </a:rPr>
            <a:t>) that provides </a:t>
          </a:r>
          <a:r>
            <a:rPr lang="en-US" sz="1200" b="1" i="1" u="sng" baseline="0">
              <a:solidFill>
                <a:srgbClr val="00B050"/>
              </a:solidFill>
            </a:rPr>
            <a:t>sufficiently small CoCs</a:t>
          </a:r>
          <a:r>
            <a:rPr lang="en-US" sz="1200" b="1" baseline="0">
              <a:solidFill>
                <a:srgbClr val="00B050"/>
              </a:solidFill>
            </a:rPr>
            <a:t> (sufficient DoF) for a subject space to be be recorded</a:t>
          </a:r>
          <a:r>
            <a:rPr lang="en-US" sz="1200" b="1" i="0" u="none" baseline="0">
              <a:solidFill>
                <a:srgbClr val="00B050"/>
              </a:solidFill>
            </a:rPr>
            <a:t> at the s</a:t>
          </a:r>
          <a:r>
            <a:rPr lang="en-US" sz="1200" b="1" i="0" u="none">
              <a:solidFill>
                <a:srgbClr val="00B050"/>
              </a:solidFill>
            </a:rPr>
            <a:t>tereographer's </a:t>
          </a:r>
          <a:r>
            <a:rPr lang="en-US" sz="1200" b="1" i="1" u="sng">
              <a:solidFill>
                <a:srgbClr val="00B050"/>
              </a:solidFill>
            </a:rPr>
            <a:t>desired</a:t>
          </a:r>
          <a:r>
            <a:rPr lang="en-US" sz="1200" b="1" i="1" u="sng" baseline="0">
              <a:solidFill>
                <a:srgbClr val="00B050"/>
              </a:solidFill>
            </a:rPr>
            <a:t> minimums for both </a:t>
          </a:r>
          <a:r>
            <a:rPr lang="en-US" sz="1200" b="1" i="1" u="sng" baseline="0">
              <a:solidFill>
                <a:srgbClr val="00B0F0"/>
              </a:solidFill>
            </a:rPr>
            <a:t>% of MAOFD </a:t>
          </a:r>
          <a:r>
            <a:rPr lang="en-US" sz="1200" b="1" i="1" u="sng" baseline="0">
              <a:solidFill>
                <a:srgbClr val="00B050"/>
              </a:solidFill>
            </a:rPr>
            <a:t>and Final Image Resolution</a:t>
          </a:r>
          <a:r>
            <a:rPr lang="en-US" sz="1200" b="1" i="0" u="none" baseline="0">
              <a:solidFill>
                <a:srgbClr val="00B050"/>
              </a:solidFill>
            </a:rPr>
            <a:t>, </a:t>
          </a:r>
          <a:r>
            <a:rPr lang="en-US" sz="1200" b="1" i="1" u="sng" baseline="0">
              <a:solidFill>
                <a:srgbClr val="00B050"/>
              </a:solidFill>
            </a:rPr>
            <a:t>simultaneously optimizing these opposing goals, despite the use of a fixed-base 3D system!</a:t>
          </a:r>
          <a:r>
            <a:rPr lang="en-US" sz="1200" b="1" i="0" u="none" baseline="0">
              <a:solidFill>
                <a:srgbClr val="00B050"/>
              </a:solidFill>
            </a:rPr>
            <a:t>  </a:t>
          </a:r>
          <a:r>
            <a:rPr lang="en-US" sz="1200" b="1">
              <a:solidFill>
                <a:srgbClr val="00B050"/>
              </a:solidFill>
              <a:latin typeface="+mn-lt"/>
              <a:ea typeface="+mn-ea"/>
              <a:cs typeface="+mn-cs"/>
            </a:rPr>
            <a:t>Or the calculated </a:t>
          </a:r>
          <a:r>
            <a:rPr lang="en-US" sz="1600" b="1" i="1" baseline="0">
              <a:solidFill>
                <a:srgbClr val="00B0F0"/>
              </a:solidFill>
            </a:rPr>
            <a:t>Key f-Number </a:t>
          </a:r>
          <a:r>
            <a:rPr lang="en-US" sz="1200" b="1">
              <a:solidFill>
                <a:srgbClr val="00B050"/>
              </a:solidFill>
              <a:latin typeface="+mn-lt"/>
              <a:ea typeface="+mn-ea"/>
              <a:cs typeface="+mn-cs"/>
            </a:rPr>
            <a:t>can be used as a tool with which to evaluate the viability/flexibility/usability of a fixed-base 3D system as a whole (</a:t>
          </a:r>
          <a:r>
            <a:rPr lang="en-US" sz="1200" b="1" i="1" u="none">
              <a:solidFill>
                <a:srgbClr val="00B050"/>
              </a:solidFill>
            </a:rPr>
            <a:t>viewer specifications included),</a:t>
          </a:r>
          <a:r>
            <a:rPr lang="en-US" sz="1200" b="1" i="1" u="none" baseline="0">
              <a:solidFill>
                <a:srgbClr val="00B050"/>
              </a:solidFill>
            </a:rPr>
            <a:t> for its ability to support a stereographer's desired minimums for resolution and recorded depth</a:t>
          </a:r>
          <a:r>
            <a:rPr lang="en-US" sz="1200" b="1" u="none" baseline="0">
              <a:solidFill>
                <a:srgbClr val="00B050"/>
              </a:solidFill>
            </a:rPr>
            <a:t> </a:t>
          </a:r>
          <a:r>
            <a:rPr lang="en-US" sz="1200" b="1" baseline="0">
              <a:solidFill>
                <a:srgbClr val="00B050"/>
              </a:solidFill>
            </a:rPr>
            <a:t>- in other words, using it as a tool that can reveal the limitations </a:t>
          </a:r>
          <a:r>
            <a:rPr lang="en-US" sz="1200" b="1" i="1" u="none" baseline="0">
              <a:solidFill>
                <a:srgbClr val="00B050"/>
              </a:solidFill>
            </a:rPr>
            <a:t>imposed by the camera and viewer specifications</a:t>
          </a:r>
          <a:r>
            <a:rPr lang="en-US" sz="1200" b="1" u="none" baseline="0">
              <a:solidFill>
                <a:srgbClr val="00B050"/>
              </a:solidFill>
            </a:rPr>
            <a:t> on </a:t>
          </a:r>
          <a:r>
            <a:rPr lang="en-US" sz="1200" b="1" i="1" u="none" baseline="0">
              <a:solidFill>
                <a:srgbClr val="00B050"/>
              </a:solidFill>
            </a:rPr>
            <a:t>the stereographer's subjective minimums</a:t>
          </a:r>
          <a:r>
            <a:rPr lang="en-US" sz="1200" b="1" u="none" baseline="0">
              <a:solidFill>
                <a:srgbClr val="00B050"/>
              </a:solidFill>
            </a:rPr>
            <a:t> </a:t>
          </a:r>
          <a:r>
            <a:rPr lang="en-US" sz="1200" b="1" baseline="0">
              <a:solidFill>
                <a:srgbClr val="00B050"/>
              </a:solidFill>
            </a:rPr>
            <a:t>for Desired Final Image Resolution and </a:t>
          </a:r>
          <a:r>
            <a:rPr lang="en-US" sz="1200" b="1" i="1" baseline="0">
              <a:solidFill>
                <a:srgbClr val="00B0F0"/>
              </a:solidFill>
            </a:rPr>
            <a:t>% of MAOFD </a:t>
          </a:r>
          <a:r>
            <a:rPr lang="en-US" sz="1200" b="1" baseline="0">
              <a:solidFill>
                <a:srgbClr val="00B050"/>
              </a:solidFill>
            </a:rPr>
            <a:t>that can be suffered with a fixed-base 3D system which, more than likely, was designed </a:t>
          </a:r>
          <a:r>
            <a:rPr lang="en-US" sz="1200" b="1" i="1" u="sng" baseline="0">
              <a:solidFill>
                <a:srgbClr val="00B050"/>
              </a:solidFill>
            </a:rPr>
            <a:t>without</a:t>
          </a:r>
          <a:r>
            <a:rPr lang="en-US" sz="1200" b="1" baseline="0">
              <a:solidFill>
                <a:srgbClr val="00B050"/>
              </a:solidFill>
            </a:rPr>
            <a:t> such an all-encompassing, "universal theory" equation at hand - the fruit of Frank Di Marzio and Knut Andersson's ability to think as others have not.    :-)</a:t>
          </a:r>
          <a:endParaRPr lang="en-US" sz="1200" b="1">
            <a:solidFill>
              <a:srgbClr val="00B050"/>
            </a:solidFill>
          </a:endParaRPr>
        </a:p>
      </xdr:txBody>
    </xdr:sp>
    <xdr:clientData/>
  </xdr:oneCellAnchor>
  <xdr:oneCellAnchor>
    <xdr:from>
      <xdr:col>2</xdr:col>
      <xdr:colOff>9978</xdr:colOff>
      <xdr:row>244</xdr:row>
      <xdr:rowOff>97949</xdr:rowOff>
    </xdr:from>
    <xdr:ext cx="16579852" cy="9720965"/>
    <xdr:sp macro="" textlink="">
      <xdr:nvSpPr>
        <xdr:cNvPr id="8" name="TextBox 7">
          <a:extLst>
            <a:ext uri="{FF2B5EF4-FFF2-40B4-BE49-F238E27FC236}">
              <a16:creationId xmlns:a16="http://schemas.microsoft.com/office/drawing/2014/main" id="{29DF04FF-032F-07D5-C750-C0C9066E6B31}"/>
            </a:ext>
          </a:extLst>
        </xdr:cNvPr>
        <xdr:cNvSpPr txBox="1"/>
      </xdr:nvSpPr>
      <xdr:spPr>
        <a:xfrm>
          <a:off x="233135" y="45415178"/>
          <a:ext cx="16579852" cy="9720965"/>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baseline="0">
              <a:solidFill>
                <a:schemeClr val="accent5">
                  <a:lumMod val="75000"/>
                </a:schemeClr>
              </a:solidFill>
              <a:latin typeface="+mn-lt"/>
              <a:ea typeface="+mn-ea"/>
              <a:cs typeface="+mn-cs"/>
            </a:rPr>
            <a:t>Homologs: </a:t>
          </a:r>
          <a:r>
            <a:rPr lang="en-US" sz="1400" b="1" baseline="0">
              <a:solidFill>
                <a:sysClr val="windowText" lastClr="000000"/>
              </a:solidFill>
              <a:latin typeface="+mn-lt"/>
              <a:ea typeface="+mn-ea"/>
              <a:cs typeface="+mn-cs"/>
            </a:rPr>
            <a:t> </a:t>
          </a:r>
          <a:r>
            <a:rPr lang="en-US" sz="1200" b="0" baseline="0">
              <a:solidFill>
                <a:schemeClr val="tx1">
                  <a:lumMod val="65000"/>
                  <a:lumOff val="35000"/>
                </a:schemeClr>
              </a:solidFill>
            </a:rPr>
            <a:t>These</a:t>
          </a:r>
          <a:r>
            <a:rPr lang="en-US" sz="1200" b="1" baseline="0">
              <a:solidFill>
                <a:schemeClr val="tx1">
                  <a:lumMod val="65000"/>
                  <a:lumOff val="35000"/>
                </a:schemeClr>
              </a:solidFill>
            </a:rPr>
            <a:t> </a:t>
          </a:r>
          <a:r>
            <a:rPr lang="en-US" sz="1200" b="0" baseline="0">
              <a:solidFill>
                <a:schemeClr val="tx1">
                  <a:lumMod val="65000"/>
                  <a:lumOff val="35000"/>
                </a:schemeClr>
              </a:solidFill>
            </a:rPr>
            <a:t>are matching pairs of discreet points within the recorded subject space that can be seen in both the left and right film chips of a mounted stereo view.</a:t>
          </a:r>
        </a:p>
        <a:p>
          <a:r>
            <a:rPr lang="en-US" sz="1200" b="1" i="1" baseline="0">
              <a:solidFill>
                <a:schemeClr val="accent5">
                  <a:lumMod val="75000"/>
                </a:schemeClr>
              </a:solidFill>
            </a:rPr>
            <a:t>Examples:</a:t>
          </a:r>
          <a:r>
            <a:rPr lang="en-US" sz="1200" b="0" baseline="0">
              <a:solidFill>
                <a:schemeClr val="accent5">
                  <a:lumMod val="75000"/>
                </a:schemeClr>
              </a:solidFill>
            </a:rPr>
            <a:t>  </a:t>
          </a:r>
          <a:r>
            <a:rPr lang="en-US" sz="1200" b="1" baseline="0">
              <a:solidFill>
                <a:schemeClr val="tx1">
                  <a:lumMod val="65000"/>
                  <a:lumOff val="35000"/>
                </a:schemeClr>
              </a:solidFill>
            </a:rPr>
            <a:t>Near Homologs </a:t>
          </a:r>
          <a:r>
            <a:rPr lang="en-US" sz="1200" b="0" baseline="0">
              <a:solidFill>
                <a:schemeClr val="tx1">
                  <a:lumMod val="65000"/>
                  <a:lumOff val="35000"/>
                </a:schemeClr>
              </a:solidFill>
            </a:rPr>
            <a:t>might reside at the tip of a blade of grass seen in the foreground of both film chips.  </a:t>
          </a:r>
          <a:r>
            <a:rPr lang="en-US" sz="1200" b="1" baseline="0">
              <a:solidFill>
                <a:schemeClr val="tx1">
                  <a:lumMod val="65000"/>
                  <a:lumOff val="35000"/>
                </a:schemeClr>
              </a:solidFill>
            </a:rPr>
            <a:t>Far Homologs </a:t>
          </a:r>
          <a:r>
            <a:rPr lang="en-US" sz="1200" b="0" baseline="0">
              <a:solidFill>
                <a:schemeClr val="tx1">
                  <a:lumMod val="65000"/>
                  <a:lumOff val="35000"/>
                </a:schemeClr>
              </a:solidFill>
            </a:rPr>
            <a:t>might reside at the apex of a distant mountain peak, at Infinity, as seen in the background of both film chips.</a:t>
          </a:r>
        </a:p>
        <a:p>
          <a:endParaRPr lang="en-US" sz="1200" b="0" baseline="0">
            <a:solidFill>
              <a:schemeClr val="tx1">
                <a:lumMod val="65000"/>
                <a:lumOff val="35000"/>
              </a:schemeClr>
            </a:solidFill>
          </a:endParaRPr>
        </a:p>
        <a:p>
          <a:r>
            <a:rPr lang="en-US" sz="1400" b="1" baseline="0">
              <a:solidFill>
                <a:schemeClr val="accent5">
                  <a:lumMod val="75000"/>
                </a:schemeClr>
              </a:solidFill>
              <a:latin typeface="+mn-lt"/>
              <a:ea typeface="+mn-ea"/>
              <a:cs typeface="+mn-cs"/>
            </a:rPr>
            <a:t>Window Separation: </a:t>
          </a:r>
          <a:r>
            <a:rPr lang="en-US" sz="1600" b="1" baseline="0">
              <a:solidFill>
                <a:schemeClr val="accent5">
                  <a:lumMod val="75000"/>
                </a:schemeClr>
              </a:solidFill>
              <a:latin typeface="+mn-lt"/>
              <a:ea typeface="+mn-ea"/>
              <a:cs typeface="+mn-cs"/>
            </a:rPr>
            <a:t> </a:t>
          </a:r>
          <a:r>
            <a:rPr lang="en-US" sz="1200" b="0" baseline="0">
              <a:solidFill>
                <a:schemeClr val="tx1">
                  <a:lumMod val="65000"/>
                  <a:lumOff val="35000"/>
                </a:schemeClr>
              </a:solidFill>
            </a:rPr>
            <a:t>The measured</a:t>
          </a:r>
          <a:r>
            <a:rPr lang="en-US" sz="1200" b="0" baseline="0">
              <a:solidFill>
                <a:schemeClr val="tx1">
                  <a:lumMod val="65000"/>
                  <a:lumOff val="35000"/>
                </a:schemeClr>
              </a:solidFill>
              <a:latin typeface="+mn-lt"/>
              <a:ea typeface="+mn-ea"/>
              <a:cs typeface="+mn-cs"/>
            </a:rPr>
            <a:t> distance between the left borders (or between the right borders) of a stereo mount's apertures (windows).</a:t>
          </a:r>
          <a:br>
            <a:rPr lang="en-US" sz="1200" b="0" baseline="0">
              <a:solidFill>
                <a:schemeClr val="tx1">
                  <a:lumMod val="65000"/>
                  <a:lumOff val="35000"/>
                </a:schemeClr>
              </a:solidFill>
              <a:latin typeface="+mn-lt"/>
              <a:ea typeface="+mn-ea"/>
              <a:cs typeface="+mn-cs"/>
            </a:rPr>
          </a:br>
          <a:r>
            <a:rPr lang="en-US" sz="1200" b="1" i="1" baseline="0">
              <a:solidFill>
                <a:schemeClr val="accent5">
                  <a:lumMod val="75000"/>
                </a:schemeClr>
              </a:solidFill>
              <a:latin typeface="+mn-lt"/>
              <a:ea typeface="+mn-ea"/>
              <a:cs typeface="+mn-cs"/>
            </a:rPr>
            <a:t>Example: </a:t>
          </a:r>
          <a:r>
            <a:rPr lang="en-US" sz="1200" b="0" i="1" baseline="0">
              <a:solidFill>
                <a:schemeClr val="accent5">
                  <a:lumMod val="75000"/>
                </a:schemeClr>
              </a:solidFill>
              <a:latin typeface="+mn-lt"/>
              <a:ea typeface="+mn-ea"/>
              <a:cs typeface="+mn-cs"/>
            </a:rPr>
            <a:t> </a:t>
          </a:r>
          <a:r>
            <a:rPr lang="en-US" sz="1200" b="0" baseline="0">
              <a:solidFill>
                <a:schemeClr val="tx1">
                  <a:lumMod val="65000"/>
                  <a:lumOff val="35000"/>
                </a:schemeClr>
              </a:solidFill>
              <a:latin typeface="+mn-lt"/>
              <a:ea typeface="+mn-ea"/>
              <a:cs typeface="+mn-cs"/>
            </a:rPr>
            <a:t>For medium format viewers, the most common mount apertures measure 50x50mm or 52x52mm, yet both have a Window Separation of 62mm - which, not coincidentally, is 3mm less than the average male interpupilary distance (IPD). </a:t>
          </a:r>
          <a:r>
            <a:rPr lang="en-US" sz="1200" b="1" i="1" baseline="0">
              <a:solidFill>
                <a:schemeClr val="tx1">
                  <a:lumMod val="65000"/>
                  <a:lumOff val="35000"/>
                </a:schemeClr>
              </a:solidFill>
              <a:latin typeface="+mn-lt"/>
              <a:ea typeface="+mn-ea"/>
              <a:cs typeface="+mn-cs"/>
            </a:rPr>
            <a:t>Keep reading.</a:t>
          </a:r>
        </a:p>
        <a:p>
          <a:endParaRPr lang="en-US" sz="1200" b="1" baseline="0">
            <a:solidFill>
              <a:schemeClr val="tx1">
                <a:lumMod val="65000"/>
                <a:lumOff val="35000"/>
              </a:schemeClr>
            </a:solidFill>
          </a:endParaRPr>
        </a:p>
        <a:p>
          <a:r>
            <a:rPr lang="en-US" sz="1400" b="1" baseline="0">
              <a:solidFill>
                <a:schemeClr val="accent5">
                  <a:lumMod val="75000"/>
                </a:schemeClr>
              </a:solidFill>
              <a:latin typeface="+mn-lt"/>
              <a:ea typeface="+mn-ea"/>
              <a:cs typeface="+mn-cs"/>
            </a:rPr>
            <a:t>On-Film Deviation (OFD):  </a:t>
          </a:r>
          <a:r>
            <a:rPr lang="en-US" sz="1200" b="0">
              <a:solidFill>
                <a:schemeClr val="tx1">
                  <a:lumMod val="65000"/>
                  <a:lumOff val="35000"/>
                </a:schemeClr>
              </a:solidFill>
            </a:rPr>
            <a:t>T</a:t>
          </a:r>
          <a:r>
            <a:rPr lang="en-US" sz="1200">
              <a:solidFill>
                <a:schemeClr val="tx1">
                  <a:lumMod val="65000"/>
                  <a:lumOff val="35000"/>
                </a:schemeClr>
              </a:solidFill>
            </a:rPr>
            <a:t>he measured distance between mounted </a:t>
          </a:r>
          <a:r>
            <a:rPr lang="en-US" sz="1200" b="1">
              <a:solidFill>
                <a:schemeClr val="tx1">
                  <a:lumMod val="65000"/>
                  <a:lumOff val="35000"/>
                </a:schemeClr>
              </a:solidFill>
            </a:rPr>
            <a:t>Far Homologs</a:t>
          </a:r>
          <a:r>
            <a:rPr lang="en-US" sz="1200">
              <a:solidFill>
                <a:schemeClr val="tx1">
                  <a:lumMod val="65000"/>
                  <a:lumOff val="35000"/>
                </a:schemeClr>
              </a:solidFill>
            </a:rPr>
            <a:t>, less the the mount's </a:t>
          </a:r>
          <a:r>
            <a:rPr lang="en-US" sz="1200" b="1">
              <a:solidFill>
                <a:schemeClr val="tx1">
                  <a:lumMod val="65000"/>
                  <a:lumOff val="35000"/>
                </a:schemeClr>
              </a:solidFill>
            </a:rPr>
            <a:t>Window Separation</a:t>
          </a:r>
          <a:r>
            <a:rPr lang="en-US" sz="1200" b="0">
              <a:solidFill>
                <a:schemeClr val="tx1">
                  <a:lumMod val="65000"/>
                  <a:lumOff val="35000"/>
                </a:schemeClr>
              </a:solidFill>
            </a:rPr>
            <a:t>,</a:t>
          </a:r>
          <a:r>
            <a:rPr lang="en-US" sz="1200" b="1">
              <a:solidFill>
                <a:schemeClr val="tx1">
                  <a:lumMod val="65000"/>
                  <a:lumOff val="35000"/>
                </a:schemeClr>
              </a:solidFill>
            </a:rPr>
            <a:t> </a:t>
          </a:r>
          <a:r>
            <a:rPr lang="en-US" sz="1200" b="0">
              <a:solidFill>
                <a:schemeClr val="tx1">
                  <a:lumMod val="65000"/>
                  <a:lumOff val="35000"/>
                </a:schemeClr>
              </a:solidFill>
            </a:rPr>
            <a:t>when Near</a:t>
          </a:r>
          <a:r>
            <a:rPr lang="en-US" sz="1200" b="0" baseline="0">
              <a:solidFill>
                <a:schemeClr val="tx1">
                  <a:lumMod val="65000"/>
                  <a:lumOff val="35000"/>
                </a:schemeClr>
              </a:solidFill>
            </a:rPr>
            <a:t> Homologs are mounted "at the Window" (as when the film chips are shifted left or right relative to each other, behind the mount apertures, until the measured Near Homologs have the same separation as the Window Separation</a:t>
          </a:r>
          <a:r>
            <a:rPr lang="en-US" sz="1200" b="0">
              <a:solidFill>
                <a:schemeClr val="tx1">
                  <a:lumMod val="65000"/>
                  <a:lumOff val="35000"/>
                </a:schemeClr>
              </a:solidFill>
            </a:rPr>
            <a:t>.</a:t>
          </a:r>
          <a:r>
            <a:rPr lang="en-US" sz="1200" b="0" baseline="0">
              <a:solidFill>
                <a:schemeClr val="tx1">
                  <a:lumMod val="65000"/>
                  <a:lumOff val="35000"/>
                </a:schemeClr>
              </a:solidFill>
            </a:rPr>
            <a:t>  (Imagine using a ruler or calipers to measure the Far Homologs separation while Near Homologs mounted at the Window - then subtracting the measured Window Separation of the mount.)</a:t>
          </a:r>
          <a:br>
            <a:rPr lang="en-US" sz="1200">
              <a:solidFill>
                <a:schemeClr val="tx1">
                  <a:lumMod val="65000"/>
                  <a:lumOff val="35000"/>
                </a:schemeClr>
              </a:solidFill>
            </a:rPr>
          </a:br>
          <a:r>
            <a:rPr lang="en-US" sz="1200" b="1" i="1">
              <a:solidFill>
                <a:schemeClr val="accent5">
                  <a:lumMod val="75000"/>
                </a:schemeClr>
              </a:solidFill>
            </a:rPr>
            <a:t>Example:</a:t>
          </a:r>
          <a:r>
            <a:rPr lang="en-US" sz="1200">
              <a:solidFill>
                <a:schemeClr val="accent5">
                  <a:lumMod val="75000"/>
                </a:schemeClr>
              </a:solidFill>
            </a:rPr>
            <a:t>  </a:t>
          </a:r>
          <a:r>
            <a:rPr lang="en-US" sz="1200">
              <a:solidFill>
                <a:schemeClr val="tx1">
                  <a:lumMod val="65000"/>
                  <a:lumOff val="35000"/>
                </a:schemeClr>
              </a:solidFill>
            </a:rPr>
            <a:t>For mounts having a Window Separation of 62.0mm,</a:t>
          </a:r>
          <a:r>
            <a:rPr lang="en-US" sz="1200" baseline="0">
              <a:solidFill>
                <a:schemeClr val="tx1">
                  <a:lumMod val="65000"/>
                  <a:lumOff val="35000"/>
                </a:schemeClr>
              </a:solidFill>
            </a:rPr>
            <a:t> with the Near Homologs mounted at the Window, if</a:t>
          </a:r>
          <a:r>
            <a:rPr lang="en-US" sz="1200">
              <a:solidFill>
                <a:schemeClr val="tx1">
                  <a:lumMod val="65000"/>
                  <a:lumOff val="35000"/>
                </a:schemeClr>
              </a:solidFill>
            </a:rPr>
            <a:t> the Far Homologs have</a:t>
          </a:r>
          <a:r>
            <a:rPr lang="en-US" sz="1200" baseline="0">
              <a:solidFill>
                <a:schemeClr val="tx1">
                  <a:lumMod val="65000"/>
                  <a:lumOff val="35000"/>
                </a:schemeClr>
              </a:solidFill>
            </a:rPr>
            <a:t> </a:t>
          </a:r>
          <a:r>
            <a:rPr lang="en-US" sz="1200">
              <a:solidFill>
                <a:schemeClr val="tx1">
                  <a:lumMod val="65000"/>
                  <a:lumOff val="35000"/>
                </a:schemeClr>
              </a:solidFill>
            </a:rPr>
            <a:t>a measured</a:t>
          </a:r>
          <a:r>
            <a:rPr lang="en-US" sz="1200" baseline="0">
              <a:solidFill>
                <a:schemeClr val="tx1">
                  <a:lumMod val="65000"/>
                  <a:lumOff val="35000"/>
                </a:schemeClr>
              </a:solidFill>
            </a:rPr>
            <a:t> separation of 64.0mm, the </a:t>
          </a:r>
          <a:r>
            <a:rPr lang="en-US" sz="1200">
              <a:solidFill>
                <a:schemeClr val="tx1">
                  <a:lumMod val="65000"/>
                  <a:lumOff val="35000"/>
                </a:schemeClr>
              </a:solidFill>
            </a:rPr>
            <a:t>OFD would be 64.0mm</a:t>
          </a:r>
          <a:r>
            <a:rPr lang="en-US" sz="1200" baseline="0">
              <a:solidFill>
                <a:schemeClr val="tx1">
                  <a:lumMod val="65000"/>
                  <a:lumOff val="35000"/>
                </a:schemeClr>
              </a:solidFill>
            </a:rPr>
            <a:t> - 62.0mm = 2.0mm (or 80% of MAOFD).  </a:t>
          </a:r>
          <a:r>
            <a:rPr lang="en-US" sz="1200" b="1" i="1" baseline="0">
              <a:solidFill>
                <a:schemeClr val="tx1">
                  <a:lumMod val="65000"/>
                  <a:lumOff val="35000"/>
                </a:schemeClr>
              </a:solidFill>
            </a:rPr>
            <a:t>Keep Reading.</a:t>
          </a:r>
          <a:r>
            <a:rPr lang="en-US" sz="1200" i="1" baseline="0">
              <a:solidFill>
                <a:schemeClr val="tx1">
                  <a:lumMod val="65000"/>
                  <a:lumOff val="35000"/>
                </a:schemeClr>
              </a:solidFill>
            </a:rPr>
            <a:t> </a:t>
          </a:r>
          <a:br>
            <a:rPr lang="en-US" sz="1200">
              <a:solidFill>
                <a:schemeClr val="tx1">
                  <a:lumMod val="65000"/>
                  <a:lumOff val="35000"/>
                </a:schemeClr>
              </a:solidFill>
            </a:rPr>
          </a:br>
          <a:br>
            <a:rPr lang="en-US" sz="1200">
              <a:solidFill>
                <a:schemeClr val="tx1">
                  <a:lumMod val="65000"/>
                  <a:lumOff val="35000"/>
                </a:schemeClr>
              </a:solidFill>
            </a:rPr>
          </a:br>
          <a:r>
            <a:rPr lang="en-US" sz="1400" b="1" baseline="0">
              <a:solidFill>
                <a:schemeClr val="accent5">
                  <a:lumMod val="75000"/>
                </a:schemeClr>
              </a:solidFill>
              <a:latin typeface="+mn-lt"/>
              <a:ea typeface="+mn-ea"/>
              <a:cs typeface="+mn-cs"/>
            </a:rPr>
            <a:t>Maximum Acceptable On-Film Deviation (MAOFD):   </a:t>
          </a:r>
          <a:r>
            <a:rPr lang="en-US" sz="1200" b="0" baseline="0">
              <a:solidFill>
                <a:schemeClr val="tx1">
                  <a:lumMod val="65000"/>
                  <a:lumOff val="35000"/>
                </a:schemeClr>
              </a:solidFill>
            </a:rPr>
            <a:t>C</a:t>
          </a:r>
          <a:r>
            <a:rPr lang="en-US" sz="1200" b="0">
              <a:solidFill>
                <a:schemeClr val="tx1">
                  <a:lumMod val="65000"/>
                  <a:lumOff val="35000"/>
                </a:schemeClr>
              </a:solidFill>
            </a:rPr>
            <a:t>a</a:t>
          </a:r>
          <a:r>
            <a:rPr lang="en-US" sz="1200">
              <a:solidFill>
                <a:schemeClr val="tx1">
                  <a:lumMod val="65000"/>
                  <a:lumOff val="35000"/>
                </a:schemeClr>
              </a:solidFill>
            </a:rPr>
            <a:t>lculated as </a:t>
          </a:r>
          <a:r>
            <a:rPr lang="en-US" sz="1200" b="1">
              <a:solidFill>
                <a:schemeClr val="tx1">
                  <a:lumMod val="65000"/>
                  <a:lumOff val="35000"/>
                </a:schemeClr>
              </a:solidFill>
            </a:rPr>
            <a:t>Viewer FL / 30</a:t>
          </a:r>
          <a:r>
            <a:rPr lang="en-US" sz="1200" b="0">
              <a:solidFill>
                <a:schemeClr val="tx1">
                  <a:lumMod val="65000"/>
                  <a:lumOff val="35000"/>
                </a:schemeClr>
              </a:solidFill>
            </a:rPr>
            <a:t>,</a:t>
          </a:r>
          <a:r>
            <a:rPr lang="en-US" sz="1200" b="1">
              <a:solidFill>
                <a:schemeClr val="tx1">
                  <a:lumMod val="65000"/>
                  <a:lumOff val="35000"/>
                </a:schemeClr>
              </a:solidFill>
            </a:rPr>
            <a:t> </a:t>
          </a:r>
          <a:r>
            <a:rPr lang="en-US" sz="1200" b="0">
              <a:solidFill>
                <a:schemeClr val="tx1">
                  <a:lumMod val="65000"/>
                  <a:lumOff val="35000"/>
                </a:schemeClr>
              </a:solidFill>
            </a:rPr>
            <a:t>this </a:t>
          </a:r>
          <a:r>
            <a:rPr lang="en-US" sz="1200" b="0" baseline="0">
              <a:solidFill>
                <a:schemeClr val="tx1">
                  <a:lumMod val="65000"/>
                  <a:lumOff val="35000"/>
                </a:schemeClr>
              </a:solidFill>
            </a:rPr>
            <a:t>defines a </a:t>
          </a:r>
          <a:r>
            <a:rPr lang="en-US" sz="1200" b="0" i="1" u="sng" baseline="0">
              <a:solidFill>
                <a:schemeClr val="tx1">
                  <a:lumMod val="65000"/>
                  <a:lumOff val="35000"/>
                </a:schemeClr>
              </a:solidFill>
            </a:rPr>
            <a:t>quantifiable</a:t>
          </a:r>
          <a:r>
            <a:rPr lang="en-US" sz="1200" b="0" baseline="0">
              <a:solidFill>
                <a:schemeClr val="tx1">
                  <a:lumMod val="65000"/>
                  <a:lumOff val="35000"/>
                </a:schemeClr>
              </a:solidFill>
            </a:rPr>
            <a:t> limit to the total amount of positive parallax (subject space depth residing beyond the Window) that can be suffered upon your audience, without causing eye fatigue when they attempt to fuse Far Homologs.  Note that the recorded OFD can increase with the camera's proximity to the Nearest subject in the frame, whether using fixed-base stereo cameras or variable-base twin </a:t>
          </a:r>
          <a:r>
            <a:rPr lang="en-US" sz="1200" b="0" baseline="0">
              <a:solidFill>
                <a:schemeClr val="tx1">
                  <a:lumMod val="65000"/>
                  <a:lumOff val="35000"/>
                </a:schemeClr>
              </a:solidFill>
              <a:latin typeface="+mn-lt"/>
              <a:ea typeface="+mn-ea"/>
              <a:cs typeface="+mn-cs"/>
            </a:rPr>
            <a:t>rigs, but the recorded OFD can also increase as Stereo Base is increased with variable base rigs.  "It's all good," as long as the recorded OFD does not exceed 100% of MAOFD, when the Near Homologs are mounted at the Window.  Aestheticlly speaking, I much prefer looking at (and thus producing) a series of views with a more-or-less constant OFD at or a little greater than 70% of MAOFD.  </a:t>
          </a:r>
          <a:r>
            <a:rPr lang="en-US" sz="1200" b="1" i="1" baseline="0">
              <a:solidFill>
                <a:schemeClr val="tx1">
                  <a:lumMod val="65000"/>
                  <a:lumOff val="35000"/>
                </a:schemeClr>
              </a:solidFill>
              <a:latin typeface="+mn-lt"/>
              <a:ea typeface="+mn-ea"/>
              <a:cs typeface="+mn-cs"/>
            </a:rPr>
            <a:t>Keep reading.</a:t>
          </a:r>
          <a:br>
            <a:rPr lang="en-US" sz="1200" b="0" baseline="0">
              <a:solidFill>
                <a:schemeClr val="tx1">
                  <a:lumMod val="65000"/>
                  <a:lumOff val="35000"/>
                </a:schemeClr>
              </a:solidFill>
              <a:latin typeface="+mn-lt"/>
              <a:ea typeface="+mn-ea"/>
              <a:cs typeface="+mn-cs"/>
            </a:rPr>
          </a:br>
          <a:r>
            <a:rPr lang="en-US" sz="1200" b="1" i="1">
              <a:solidFill>
                <a:schemeClr val="accent5">
                  <a:lumMod val="75000"/>
                </a:schemeClr>
              </a:solidFill>
            </a:rPr>
            <a:t>Example:</a:t>
          </a:r>
          <a:r>
            <a:rPr lang="en-US" sz="1200">
              <a:solidFill>
                <a:schemeClr val="accent5">
                  <a:lumMod val="75000"/>
                </a:schemeClr>
              </a:solidFill>
            </a:rPr>
            <a:t> </a:t>
          </a:r>
          <a:r>
            <a:rPr lang="en-US" sz="1200">
              <a:solidFill>
                <a:schemeClr val="tx1">
                  <a:lumMod val="65000"/>
                  <a:lumOff val="35000"/>
                </a:schemeClr>
              </a:solidFill>
            </a:rPr>
            <a:t>For</a:t>
          </a:r>
          <a:r>
            <a:rPr lang="en-US" sz="1200" baseline="0">
              <a:solidFill>
                <a:schemeClr val="tx1">
                  <a:lumMod val="65000"/>
                  <a:lumOff val="35000"/>
                </a:schemeClr>
              </a:solidFill>
            </a:rPr>
            <a:t> a medium format stereo viewer equipped with 75mm FL lenses:  </a:t>
          </a:r>
          <a:r>
            <a:rPr lang="en-US" sz="1200">
              <a:solidFill>
                <a:schemeClr val="tx1">
                  <a:lumMod val="65000"/>
                  <a:lumOff val="35000"/>
                </a:schemeClr>
              </a:solidFill>
            </a:rPr>
            <a:t> </a:t>
          </a:r>
          <a:r>
            <a:rPr lang="en-US" sz="1200" b="1">
              <a:solidFill>
                <a:schemeClr val="tx1">
                  <a:lumMod val="65000"/>
                  <a:lumOff val="35000"/>
                </a:schemeClr>
              </a:solidFill>
            </a:rPr>
            <a:t>MAOFD =</a:t>
          </a:r>
          <a:r>
            <a:rPr lang="en-US" sz="1200">
              <a:solidFill>
                <a:schemeClr val="tx1">
                  <a:lumMod val="65000"/>
                  <a:lumOff val="35000"/>
                </a:schemeClr>
              </a:solidFill>
            </a:rPr>
            <a:t> </a:t>
          </a:r>
          <a:r>
            <a:rPr lang="en-US" sz="1200" b="1">
              <a:solidFill>
                <a:schemeClr val="tx1">
                  <a:lumMod val="65000"/>
                  <a:lumOff val="35000"/>
                </a:schemeClr>
              </a:solidFill>
            </a:rPr>
            <a:t>75mm / 30 = </a:t>
          </a:r>
          <a:r>
            <a:rPr lang="en-US" sz="1200" b="1">
              <a:solidFill>
                <a:sysClr val="windowText" lastClr="000000"/>
              </a:solidFill>
            </a:rPr>
            <a:t>2.5mm </a:t>
          </a:r>
          <a:r>
            <a:rPr lang="en-US" sz="1200" b="1">
              <a:solidFill>
                <a:schemeClr val="tx1">
                  <a:lumMod val="65000"/>
                  <a:lumOff val="35000"/>
                </a:schemeClr>
              </a:solidFill>
            </a:rPr>
            <a:t> </a:t>
          </a:r>
          <a:r>
            <a:rPr lang="en-US" sz="1200" b="0" baseline="0">
              <a:solidFill>
                <a:schemeClr val="tx1">
                  <a:lumMod val="65000"/>
                  <a:lumOff val="35000"/>
                </a:schemeClr>
              </a:solidFill>
            </a:rPr>
            <a:t> </a:t>
          </a:r>
          <a:r>
            <a:rPr lang="en-US" sz="1200" b="0">
              <a:solidFill>
                <a:schemeClr val="tx1">
                  <a:lumMod val="65000"/>
                  <a:lumOff val="35000"/>
                </a:schemeClr>
              </a:solidFill>
            </a:rPr>
            <a:t>Thus,</a:t>
          </a:r>
          <a:r>
            <a:rPr lang="en-US" sz="1200" b="0" baseline="0">
              <a:solidFill>
                <a:schemeClr val="tx1">
                  <a:lumMod val="65000"/>
                  <a:lumOff val="35000"/>
                </a:schemeClr>
              </a:solidFill>
            </a:rPr>
            <a:t> in </a:t>
          </a:r>
          <a:r>
            <a:rPr lang="en-US" sz="1200" b="0">
              <a:solidFill>
                <a:schemeClr val="tx1">
                  <a:lumMod val="65000"/>
                  <a:lumOff val="35000"/>
                </a:schemeClr>
              </a:solidFill>
            </a:rPr>
            <a:t>the</a:t>
          </a:r>
          <a:r>
            <a:rPr lang="en-US" sz="1200" b="0" baseline="0">
              <a:solidFill>
                <a:schemeClr val="tx1">
                  <a:lumMod val="65000"/>
                  <a:lumOff val="35000"/>
                </a:schemeClr>
              </a:solidFill>
            </a:rPr>
            <a:t> Example given when defining OFD, above, an OFD of 2.0mm = 80% of </a:t>
          </a:r>
          <a:r>
            <a:rPr lang="en-US" sz="1200" b="0" baseline="0">
              <a:solidFill>
                <a:sysClr val="windowText" lastClr="000000"/>
              </a:solidFill>
            </a:rPr>
            <a:t>2.5mm</a:t>
          </a:r>
          <a:r>
            <a:rPr lang="en-US" sz="1200" b="0" baseline="0">
              <a:solidFill>
                <a:schemeClr val="tx1">
                  <a:lumMod val="65000"/>
                  <a:lumOff val="35000"/>
                </a:schemeClr>
              </a:solidFill>
            </a:rPr>
            <a:t> (of MAOFD) - about as much depth as I personally would ever want to record.</a:t>
          </a:r>
          <a:br>
            <a:rPr lang="en-US" sz="1200" b="0" baseline="0">
              <a:solidFill>
                <a:schemeClr val="tx1">
                  <a:lumMod val="65000"/>
                  <a:lumOff val="35000"/>
                </a:schemeClr>
              </a:solidFill>
            </a:rPr>
          </a:br>
          <a:br>
            <a:rPr lang="en-US" sz="1200" b="0" baseline="0">
              <a:solidFill>
                <a:schemeClr val="tx1">
                  <a:lumMod val="65000"/>
                  <a:lumOff val="35000"/>
                </a:schemeClr>
              </a:solidFill>
            </a:rPr>
          </a:br>
          <a:r>
            <a:rPr lang="en-US" sz="1400" b="1" baseline="0">
              <a:solidFill>
                <a:schemeClr val="accent5">
                  <a:lumMod val="75000"/>
                </a:schemeClr>
              </a:solidFill>
            </a:rPr>
            <a:t>% of MAOFD Desired:  </a:t>
          </a:r>
          <a:r>
            <a:rPr lang="en-US" sz="1200" b="0" baseline="0">
              <a:solidFill>
                <a:schemeClr val="tx1">
                  <a:lumMod val="65000"/>
                  <a:lumOff val="35000"/>
                </a:schemeClr>
              </a:solidFill>
            </a:rPr>
            <a:t>A value describing the OFD </a:t>
          </a:r>
          <a:r>
            <a:rPr lang="en-US" sz="1200" b="0" i="1" u="sng" baseline="0">
              <a:solidFill>
                <a:schemeClr val="tx1">
                  <a:lumMod val="65000"/>
                  <a:lumOff val="35000"/>
                </a:schemeClr>
              </a:solidFill>
            </a:rPr>
            <a:t>you</a:t>
          </a:r>
          <a:r>
            <a:rPr lang="en-US" sz="1200" b="0" baseline="0">
              <a:solidFill>
                <a:schemeClr val="tx1">
                  <a:lumMod val="65000"/>
                  <a:lumOff val="35000"/>
                </a:schemeClr>
              </a:solidFill>
            </a:rPr>
            <a:t> want to record, expressed as a percentage of MAOFD.  </a:t>
          </a:r>
          <a:r>
            <a:rPr lang="en-US" sz="1200" b="1" i="1" baseline="0">
              <a:solidFill>
                <a:srgbClr val="00B0F0"/>
              </a:solidFill>
            </a:rPr>
            <a:t>% of MAOFD Desired (M) </a:t>
          </a:r>
          <a:r>
            <a:rPr lang="en-US" sz="1200" b="0" baseline="0">
              <a:solidFill>
                <a:schemeClr val="tx1">
                  <a:lumMod val="65000"/>
                  <a:lumOff val="35000"/>
                </a:schemeClr>
              </a:solidFill>
            </a:rPr>
            <a:t>is used as an input to the Di Marzio-Davis Equation when solving for </a:t>
          </a:r>
          <a:r>
            <a:rPr lang="en-US" sz="1600" b="1" i="1" baseline="0">
              <a:solidFill>
                <a:srgbClr val="00B0F0"/>
              </a:solidFill>
            </a:rPr>
            <a:t>Key f-Number</a:t>
          </a:r>
          <a:r>
            <a:rPr lang="en-US" sz="1200" b="0" baseline="0">
              <a:solidFill>
                <a:schemeClr val="tx1">
                  <a:lumMod val="65000"/>
                  <a:lumOff val="35000"/>
                </a:schemeClr>
              </a:solidFill>
            </a:rPr>
            <a:t>, so that </a:t>
          </a:r>
          <a:r>
            <a:rPr lang="en-US" sz="1200" b="0" i="1" u="sng" baseline="0">
              <a:solidFill>
                <a:schemeClr val="tx1">
                  <a:lumMod val="65000"/>
                  <a:lumOff val="35000"/>
                </a:schemeClr>
              </a:solidFill>
            </a:rPr>
            <a:t>you</a:t>
          </a:r>
          <a:r>
            <a:rPr lang="en-US" sz="1200" b="0" baseline="0">
              <a:solidFill>
                <a:schemeClr val="tx1">
                  <a:lumMod val="65000"/>
                  <a:lumOff val="35000"/>
                </a:schemeClr>
              </a:solidFill>
            </a:rPr>
            <a:t> can chose the </a:t>
          </a:r>
          <a:r>
            <a:rPr lang="en-US" sz="1200" b="0" i="1" u="sng" baseline="0">
              <a:solidFill>
                <a:schemeClr val="tx1">
                  <a:lumMod val="65000"/>
                  <a:lumOff val="35000"/>
                </a:schemeClr>
              </a:solidFill>
            </a:rPr>
            <a:t>minimum</a:t>
          </a:r>
          <a:r>
            <a:rPr lang="en-US" sz="1200" b="0" baseline="0">
              <a:solidFill>
                <a:schemeClr val="tx1">
                  <a:lumMod val="65000"/>
                  <a:lumOff val="35000"/>
                </a:schemeClr>
              </a:solidFill>
            </a:rPr>
            <a:t> OFD you want to record in your views. </a:t>
          </a:r>
        </a:p>
        <a:p>
          <a:r>
            <a:rPr lang="en-US" sz="1200" b="1" i="1" baseline="0">
              <a:solidFill>
                <a:schemeClr val="accent5">
                  <a:lumMod val="75000"/>
                </a:schemeClr>
              </a:solidFill>
            </a:rPr>
            <a:t>Examples:</a:t>
          </a:r>
          <a:r>
            <a:rPr lang="en-US" sz="1200" b="0" baseline="0">
              <a:solidFill>
                <a:schemeClr val="tx1">
                  <a:lumMod val="65000"/>
                  <a:lumOff val="35000"/>
                </a:schemeClr>
              </a:solidFill>
            </a:rPr>
            <a:t>   Specifying a value of 100 for </a:t>
          </a:r>
          <a:r>
            <a:rPr lang="en-US" sz="1200" b="1" i="1" baseline="0">
              <a:solidFill>
                <a:srgbClr val="00B0F0"/>
              </a:solidFill>
            </a:rPr>
            <a:t>% of MAOFD Desired </a:t>
          </a:r>
          <a:r>
            <a:rPr lang="en-US" sz="1200" b="0" baseline="0">
              <a:solidFill>
                <a:schemeClr val="tx1">
                  <a:lumMod val="65000"/>
                  <a:lumOff val="35000"/>
                </a:schemeClr>
              </a:solidFill>
            </a:rPr>
            <a:t>declares that you want shoot subject spaces that will be recorded at the Maximum Acceptable OFD.  Specifying a value of 70 declares that you want to record less challenging subject spaces that still have signficant depth at 70% of MAOFD.</a:t>
          </a:r>
        </a:p>
        <a:p>
          <a:endParaRPr lang="en-US" sz="1200" b="1">
            <a:solidFill>
              <a:schemeClr val="tx1">
                <a:lumMod val="65000"/>
                <a:lumOff val="35000"/>
              </a:schemeClr>
            </a:solidFill>
          </a:endParaRPr>
        </a:p>
        <a:p>
          <a:pPr marL="0" marR="0" lvl="0" indent="0" defTabSz="914400" rtl="0" eaLnBrk="1" fontAlgn="auto" latinLnBrk="0" hangingPunct="1">
            <a:lnSpc>
              <a:spcPct val="100000"/>
            </a:lnSpc>
            <a:spcBef>
              <a:spcPts val="0"/>
            </a:spcBef>
            <a:spcAft>
              <a:spcPts val="0"/>
            </a:spcAft>
            <a:buClrTx/>
            <a:buSzTx/>
            <a:buFontTx/>
            <a:buNone/>
            <a:tabLst/>
            <a:defRPr/>
          </a:pPr>
          <a:r>
            <a:rPr lang="en-US" sz="1400" b="1" baseline="0">
              <a:solidFill>
                <a:schemeClr val="accent5">
                  <a:lumMod val="75000"/>
                </a:schemeClr>
              </a:solidFill>
              <a:latin typeface="+mn-lt"/>
              <a:ea typeface="+mn-ea"/>
              <a:cs typeface="+mn-cs"/>
            </a:rPr>
            <a:t>Properly Designed Stereo Viewer:  </a:t>
          </a:r>
          <a:r>
            <a:rPr lang="en-US" sz="1200">
              <a:solidFill>
                <a:schemeClr val="tx1">
                  <a:lumMod val="65000"/>
                  <a:lumOff val="35000"/>
                </a:schemeClr>
              </a:solidFill>
            </a:rPr>
            <a:t>I feel</a:t>
          </a:r>
          <a:r>
            <a:rPr lang="en-US" sz="1200" baseline="0">
              <a:solidFill>
                <a:schemeClr val="tx1">
                  <a:lumMod val="65000"/>
                  <a:lumOff val="35000"/>
                </a:schemeClr>
              </a:solidFill>
            </a:rPr>
            <a:t> compelled to add that a "properly designed viewer" should have a </a:t>
          </a:r>
          <a:r>
            <a:rPr lang="en-US" sz="1200" b="1">
              <a:solidFill>
                <a:schemeClr val="tx1">
                  <a:lumMod val="65000"/>
                  <a:lumOff val="35000"/>
                </a:schemeClr>
              </a:solidFill>
            </a:rPr>
            <a:t>Viewer Lens Separation</a:t>
          </a:r>
          <a:r>
            <a:rPr lang="en-US" sz="1200">
              <a:solidFill>
                <a:schemeClr val="tx1">
                  <a:lumMod val="65000"/>
                  <a:lumOff val="35000"/>
                </a:schemeClr>
              </a:solidFill>
            </a:rPr>
            <a:t> </a:t>
          </a:r>
          <a:r>
            <a:rPr lang="en-US" sz="1200" i="1" u="sng">
              <a:solidFill>
                <a:schemeClr val="tx1">
                  <a:lumMod val="65000"/>
                  <a:lumOff val="35000"/>
                </a:schemeClr>
              </a:solidFill>
            </a:rPr>
            <a:t>that is </a:t>
          </a:r>
          <a:r>
            <a:rPr lang="en-US" sz="1200" b="1" i="1" u="sng">
              <a:solidFill>
                <a:schemeClr val="tx1">
                  <a:lumMod val="65000"/>
                  <a:lumOff val="35000"/>
                </a:schemeClr>
              </a:solidFill>
            </a:rPr>
            <a:t>fixed</a:t>
          </a:r>
          <a:r>
            <a:rPr lang="en-US" sz="1200" i="1" u="sng">
              <a:solidFill>
                <a:schemeClr val="tx1">
                  <a:lumMod val="65000"/>
                  <a:lumOff val="35000"/>
                </a:schemeClr>
              </a:solidFill>
            </a:rPr>
            <a:t>, not adjustable</a:t>
          </a:r>
          <a:r>
            <a:rPr lang="en-US" sz="1200">
              <a:solidFill>
                <a:schemeClr val="tx1">
                  <a:lumMod val="65000"/>
                  <a:lumOff val="35000"/>
                </a:schemeClr>
              </a:solidFill>
            </a:rPr>
            <a:t>, such that</a:t>
          </a:r>
          <a:r>
            <a:rPr lang="en-US" sz="1200" baseline="0">
              <a:solidFill>
                <a:schemeClr val="tx1">
                  <a:lumMod val="65000"/>
                  <a:lumOff val="35000"/>
                </a:schemeClr>
              </a:solidFill>
            </a:rPr>
            <a:t> </a:t>
          </a:r>
          <a:r>
            <a:rPr lang="en-US" sz="1200" b="1" baseline="0">
              <a:solidFill>
                <a:schemeClr val="tx1">
                  <a:lumMod val="65000"/>
                  <a:lumOff val="35000"/>
                </a:schemeClr>
              </a:solidFill>
            </a:rPr>
            <a:t>Lens Separation </a:t>
          </a:r>
          <a:r>
            <a:rPr lang="en-US" sz="1200">
              <a:solidFill>
                <a:schemeClr val="tx1">
                  <a:lumMod val="65000"/>
                  <a:lumOff val="35000"/>
                </a:schemeClr>
              </a:solidFill>
            </a:rPr>
            <a:t>= </a:t>
          </a:r>
          <a:r>
            <a:rPr lang="en-US" sz="1200" b="1">
              <a:solidFill>
                <a:schemeClr val="tx1">
                  <a:lumMod val="65000"/>
                  <a:lumOff val="35000"/>
                </a:schemeClr>
              </a:solidFill>
            </a:rPr>
            <a:t>Window Separation + (MAOFD * 1.2)</a:t>
          </a:r>
          <a:r>
            <a:rPr lang="en-US" sz="1200" b="0">
              <a:solidFill>
                <a:schemeClr val="tx1">
                  <a:lumMod val="65000"/>
                  <a:lumOff val="35000"/>
                </a:schemeClr>
              </a:solidFill>
            </a:rPr>
            <a:t>,</a:t>
          </a:r>
          <a:r>
            <a:rPr lang="en-US" sz="1200" b="0" baseline="0">
              <a:solidFill>
                <a:schemeClr val="tx1">
                  <a:lumMod val="65000"/>
                  <a:lumOff val="35000"/>
                </a:schemeClr>
              </a:solidFill>
            </a:rPr>
            <a:t> for typical MF Viewer FLs in the range of 75mm to 80mm</a:t>
          </a:r>
          <a:r>
            <a:rPr lang="en-US" sz="1200" b="0">
              <a:solidFill>
                <a:schemeClr val="tx1">
                  <a:lumMod val="65000"/>
                  <a:lumOff val="35000"/>
                </a:schemeClr>
              </a:solidFill>
            </a:rPr>
            <a:t>. For MF Viewer FLs</a:t>
          </a:r>
          <a:r>
            <a:rPr lang="en-US" sz="1200" b="0" baseline="0">
              <a:solidFill>
                <a:schemeClr val="tx1">
                  <a:lumMod val="65000"/>
                  <a:lumOff val="35000"/>
                </a:schemeClr>
              </a:solidFill>
            </a:rPr>
            <a:t> as short as 60mm, with which additional magnification and virtual FoV can be had, Lens Separation should not exceed Window Separation + (MAOFD * 1.5).  This will require additional convergence of the eyes (not a problem, as we do this routinely) to fuse even the Far Homologs of a 100% MAOFD view when the Nears are mounted to the Window, but a little bit of extra convergence is preferable to forcing divergence when reducing the Lens Separation relative to the Window Separation, just because your viewer has shorter than "normal" FL lenses.  In other words, the shorter FLs (60 to 74mm) are great for additional magnification, as long as they don't introduce a lot of distortion (which is typical for shorter lenses, but there are exceptions, such as the Edmund Optics 40x60mm achromatic doublets, as tested and recommended by Knut Andersson) -- </a:t>
          </a:r>
          <a:r>
            <a:rPr lang="en-US" sz="1200" b="0" i="0" u="none" baseline="0">
              <a:solidFill>
                <a:sysClr val="windowText" lastClr="000000"/>
              </a:solidFill>
            </a:rPr>
            <a:t>but</a:t>
          </a:r>
          <a:r>
            <a:rPr lang="en-US" sz="1200" b="0" i="1" u="none" baseline="0">
              <a:solidFill>
                <a:srgbClr val="FF0000"/>
              </a:solidFill>
            </a:rPr>
            <a:t> </a:t>
          </a:r>
          <a:r>
            <a:rPr lang="en-US" sz="1200" b="1" i="1" u="none" baseline="0">
              <a:solidFill>
                <a:srgbClr val="980CC4"/>
              </a:solidFill>
            </a:rPr>
            <a:t>Lens Separation should NEVER be less than the Far Homolog separation or the eyes will have to diverge to fuse the Far Homologs. </a:t>
          </a:r>
          <a:r>
            <a:rPr lang="en-US" sz="1200" b="0" baseline="0">
              <a:solidFill>
                <a:schemeClr val="tx1">
                  <a:lumMod val="65000"/>
                  <a:lumOff val="35000"/>
                </a:schemeClr>
              </a:solidFill>
              <a:latin typeface="+mn-lt"/>
              <a:ea typeface="+mn-ea"/>
              <a:cs typeface="+mn-cs"/>
            </a:rPr>
            <a:t>(Example: The current Matěj Boháč  Medium Format viewer, which has a Lens Separation of only 63.0mm for mounts having a Window Separation of 62.0mm, forcing users of any IPD that fits within the tiny clear apertures of its 33mm diameter lenses to diverge their eyes (ouch) in order to fuse any and all homologs that have separations ranging from 63.0mm to 64.5mm for views that record a 2.5mm OFD, which is equal to 100% of MAOFD if the viewer is equipped with 75mm lenses. In other words, only the first third of the subject space that resides in positive parallax behind the Window can be fused without having to diverge the eyes.)  </a:t>
          </a:r>
          <a:r>
            <a:rPr lang="en-US" sz="1200" b="0">
              <a:solidFill>
                <a:schemeClr val="tx1">
                  <a:lumMod val="65000"/>
                  <a:lumOff val="35000"/>
                </a:schemeClr>
              </a:solidFill>
            </a:rPr>
            <a:t>Note that </a:t>
          </a:r>
          <a:r>
            <a:rPr lang="en-US" sz="1200" b="0" baseline="0">
              <a:solidFill>
                <a:schemeClr val="tx1">
                  <a:lumMod val="65000"/>
                  <a:lumOff val="35000"/>
                </a:schemeClr>
              </a:solidFill>
              <a:latin typeface="+mn-lt"/>
              <a:ea typeface="+mn-ea"/>
              <a:cs typeface="+mn-cs"/>
            </a:rPr>
            <a:t>I am not using the phrase "properly designed viewer" tongue-in-cheek, here, as there seems to be as many self-proclaimed viewer design experts as there are men (moreso than women), who claim to be BBQ experts.  Trust me, I know how to BBQ!  LOL  So, please ignore the propagators of myth who do not fully understand the physics of grilling, or worse, are content with eating burnt hamburgers, instead of medium-rare rib eye steaks. </a:t>
          </a:r>
          <a:br>
            <a:rPr lang="en-US" sz="1200" b="0" baseline="0">
              <a:solidFill>
                <a:schemeClr val="tx1">
                  <a:lumMod val="65000"/>
                  <a:lumOff val="35000"/>
                </a:schemeClr>
              </a:solidFill>
              <a:latin typeface="+mn-lt"/>
              <a:ea typeface="+mn-ea"/>
              <a:cs typeface="+mn-cs"/>
            </a:rPr>
          </a:br>
          <a:r>
            <a:rPr lang="en-US" sz="1200" b="1" i="1">
              <a:solidFill>
                <a:schemeClr val="accent5">
                  <a:lumMod val="75000"/>
                </a:schemeClr>
              </a:solidFill>
            </a:rPr>
            <a:t>Example:</a:t>
          </a:r>
          <a:r>
            <a:rPr lang="en-US" sz="1200" b="0" i="1">
              <a:solidFill>
                <a:schemeClr val="accent5">
                  <a:lumMod val="75000"/>
                </a:schemeClr>
              </a:solidFill>
            </a:rPr>
            <a:t> </a:t>
          </a:r>
          <a:r>
            <a:rPr lang="en-US" sz="1200" b="0">
              <a:solidFill>
                <a:schemeClr val="tx1">
                  <a:lumMod val="65000"/>
                  <a:lumOff val="35000"/>
                </a:schemeClr>
              </a:solidFill>
            </a:rPr>
            <a:t>For </a:t>
          </a:r>
          <a:r>
            <a:rPr lang="en-US" sz="1200">
              <a:solidFill>
                <a:schemeClr val="tx1">
                  <a:lumMod val="65000"/>
                  <a:lumOff val="35000"/>
                </a:schemeClr>
              </a:solidFill>
            </a:rPr>
            <a:t>a 75mm viewer lens with mounts having a 62mm Window Separation:</a:t>
          </a:r>
          <a:r>
            <a:rPr lang="en-US" sz="1200" baseline="0">
              <a:solidFill>
                <a:schemeClr val="tx1">
                  <a:lumMod val="65000"/>
                  <a:lumOff val="35000"/>
                </a:schemeClr>
              </a:solidFill>
            </a:rPr>
            <a:t>  </a:t>
          </a:r>
          <a:r>
            <a:rPr lang="en-US" sz="1200" b="1">
              <a:solidFill>
                <a:schemeClr val="tx1">
                  <a:lumMod val="65000"/>
                  <a:lumOff val="35000"/>
                </a:schemeClr>
              </a:solidFill>
            </a:rPr>
            <a:t>Lens Separation =</a:t>
          </a:r>
          <a:r>
            <a:rPr lang="en-US" sz="1200" b="1" baseline="0">
              <a:solidFill>
                <a:schemeClr val="tx1">
                  <a:lumMod val="65000"/>
                  <a:lumOff val="35000"/>
                </a:schemeClr>
              </a:solidFill>
            </a:rPr>
            <a:t> </a:t>
          </a:r>
          <a:r>
            <a:rPr lang="en-US" sz="1200" b="1">
              <a:solidFill>
                <a:schemeClr val="tx1">
                  <a:lumMod val="65000"/>
                  <a:lumOff val="35000"/>
                </a:schemeClr>
              </a:solidFill>
            </a:rPr>
            <a:t>62 + (2.5*1.2) = 65mm</a:t>
          </a:r>
          <a:r>
            <a:rPr lang="en-US" sz="1200">
              <a:solidFill>
                <a:schemeClr val="tx1">
                  <a:lumMod val="65000"/>
                  <a:lumOff val="35000"/>
                </a:schemeClr>
              </a:solidFill>
            </a:rPr>
            <a:t>   (Does that look </a:t>
          </a:r>
          <a:r>
            <a:rPr lang="en-US" sz="1200" baseline="0">
              <a:solidFill>
                <a:schemeClr val="tx1">
                  <a:lumMod val="65000"/>
                  <a:lumOff val="35000"/>
                </a:schemeClr>
              </a:solidFill>
            </a:rPr>
            <a:t>familiar?)   </a:t>
          </a:r>
          <a:r>
            <a:rPr lang="en-US" sz="1200" b="1">
              <a:solidFill>
                <a:schemeClr val="tx1">
                  <a:lumMod val="65000"/>
                  <a:lumOff val="35000"/>
                </a:schemeClr>
              </a:solidFill>
            </a:rPr>
            <a:t>Note: </a:t>
          </a:r>
          <a:r>
            <a:rPr lang="en-US" sz="1200">
              <a:solidFill>
                <a:schemeClr val="tx1">
                  <a:lumMod val="65000"/>
                  <a:lumOff val="35000"/>
                </a:schemeClr>
              </a:solidFill>
            </a:rPr>
            <a:t>The extra 20% of lens separation is, to my knowledge, a </a:t>
          </a:r>
          <a:r>
            <a:rPr lang="en-US" sz="1200" b="1">
              <a:solidFill>
                <a:schemeClr val="tx1">
                  <a:lumMod val="65000"/>
                  <a:lumOff val="35000"/>
                </a:schemeClr>
              </a:solidFill>
            </a:rPr>
            <a:t>Paul Talbot</a:t>
          </a:r>
          <a:r>
            <a:rPr lang="en-US" sz="1200">
              <a:solidFill>
                <a:schemeClr val="tx1">
                  <a:lumMod val="65000"/>
                  <a:lumOff val="35000"/>
                </a:schemeClr>
              </a:solidFill>
            </a:rPr>
            <a:t> innovation, designed to somewhat</a:t>
          </a:r>
          <a:r>
            <a:rPr lang="en-US" sz="1200" baseline="0">
              <a:solidFill>
                <a:schemeClr val="tx1">
                  <a:lumMod val="65000"/>
                  <a:lumOff val="35000"/>
                </a:schemeClr>
              </a:solidFill>
            </a:rPr>
            <a:t> </a:t>
          </a:r>
          <a:r>
            <a:rPr lang="en-US" sz="1200">
              <a:solidFill>
                <a:schemeClr val="tx1">
                  <a:lumMod val="65000"/>
                  <a:lumOff val="35000"/>
                </a:schemeClr>
              </a:solidFill>
            </a:rPr>
            <a:t>accomodate sloppy field technique</a:t>
          </a:r>
          <a:r>
            <a:rPr lang="en-US" sz="1200" baseline="0">
              <a:solidFill>
                <a:schemeClr val="tx1">
                  <a:lumMod val="65000"/>
                  <a:lumOff val="35000"/>
                </a:schemeClr>
              </a:solidFill>
            </a:rPr>
            <a:t>  </a:t>
          </a:r>
          <a:r>
            <a:rPr lang="en-US" sz="1200">
              <a:solidFill>
                <a:schemeClr val="tx1">
                  <a:lumMod val="65000"/>
                  <a:lumOff val="35000"/>
                </a:schemeClr>
              </a:solidFill>
              <a:latin typeface="+mn-lt"/>
              <a:ea typeface="+mn-ea"/>
              <a:cs typeface="+mn-cs"/>
            </a:rPr>
            <a:t>when an imprecise stereographer (i.e. James Cameron) has used</a:t>
          </a:r>
          <a:r>
            <a:rPr lang="en-US" sz="1200" baseline="0">
              <a:solidFill>
                <a:schemeClr val="tx1">
                  <a:lumMod val="65000"/>
                  <a:lumOff val="35000"/>
                </a:schemeClr>
              </a:solidFill>
              <a:latin typeface="+mn-lt"/>
              <a:ea typeface="+mn-ea"/>
              <a:cs typeface="+mn-cs"/>
            </a:rPr>
            <a:t> a stereo</a:t>
          </a:r>
          <a:r>
            <a:rPr lang="en-US" sz="1200">
              <a:solidFill>
                <a:schemeClr val="tx1">
                  <a:lumMod val="65000"/>
                  <a:lumOff val="35000"/>
                </a:schemeClr>
              </a:solidFill>
              <a:latin typeface="+mn-lt"/>
              <a:ea typeface="+mn-ea"/>
              <a:cs typeface="+mn-cs"/>
            </a:rPr>
            <a:t> base that</a:t>
          </a:r>
          <a:r>
            <a:rPr lang="en-US" sz="1200" baseline="0">
              <a:solidFill>
                <a:schemeClr val="tx1">
                  <a:lumMod val="65000"/>
                  <a:lumOff val="35000"/>
                </a:schemeClr>
              </a:solidFill>
              <a:latin typeface="+mn-lt"/>
              <a:ea typeface="+mn-ea"/>
              <a:cs typeface="+mn-cs"/>
            </a:rPr>
            <a:t> </a:t>
          </a:r>
          <a:r>
            <a:rPr lang="en-US" sz="1200">
              <a:solidFill>
                <a:schemeClr val="tx1">
                  <a:lumMod val="65000"/>
                  <a:lumOff val="35000"/>
                </a:schemeClr>
              </a:solidFill>
              <a:latin typeface="+mn-lt"/>
              <a:ea typeface="+mn-ea"/>
              <a:cs typeface="+mn-cs"/>
            </a:rPr>
            <a:t>was</a:t>
          </a:r>
          <a:r>
            <a:rPr lang="en-US" sz="1200" baseline="0">
              <a:solidFill>
                <a:schemeClr val="tx1">
                  <a:lumMod val="65000"/>
                  <a:lumOff val="35000"/>
                </a:schemeClr>
              </a:solidFill>
              <a:latin typeface="+mn-lt"/>
              <a:ea typeface="+mn-ea"/>
              <a:cs typeface="+mn-cs"/>
            </a:rPr>
            <a:t> </a:t>
          </a:r>
          <a:r>
            <a:rPr lang="en-US" sz="1200">
              <a:solidFill>
                <a:schemeClr val="tx1">
                  <a:lumMod val="65000"/>
                  <a:lumOff val="35000"/>
                </a:schemeClr>
              </a:solidFill>
              <a:latin typeface="+mn-lt"/>
              <a:ea typeface="+mn-ea"/>
              <a:cs typeface="+mn-cs"/>
            </a:rPr>
            <a:t>up to 20% greater than it should have been for the framed subject space's Near and Far distances.  For those working with fixed-base stereo cameras,</a:t>
          </a:r>
          <a:r>
            <a:rPr lang="en-US" sz="1200" baseline="0">
              <a:solidFill>
                <a:schemeClr val="tx1">
                  <a:lumMod val="65000"/>
                  <a:lumOff val="35000"/>
                </a:schemeClr>
              </a:solidFill>
              <a:latin typeface="+mn-lt"/>
              <a:ea typeface="+mn-ea"/>
              <a:cs typeface="+mn-cs"/>
            </a:rPr>
            <a:t> in this context, sloppy field technique could be described as having approached too closely to the Nearest subject. </a:t>
          </a:r>
          <a:r>
            <a:rPr lang="en-US" sz="1200">
              <a:solidFill>
                <a:schemeClr val="tx1">
                  <a:lumMod val="65000"/>
                  <a:lumOff val="35000"/>
                </a:schemeClr>
              </a:solidFill>
              <a:latin typeface="+mn-lt"/>
              <a:ea typeface="+mn-ea"/>
              <a:cs typeface="+mn-cs"/>
            </a:rPr>
            <a:t>Either way,</a:t>
          </a:r>
          <a:r>
            <a:rPr lang="en-US" sz="1200" baseline="0">
              <a:solidFill>
                <a:schemeClr val="tx1">
                  <a:lumMod val="65000"/>
                  <a:lumOff val="35000"/>
                </a:schemeClr>
              </a:solidFill>
              <a:latin typeface="+mn-lt"/>
              <a:ea typeface="+mn-ea"/>
              <a:cs typeface="+mn-cs"/>
            </a:rPr>
            <a:t> with a 20% margin for sloppy field technique added to the Lens Separation, </a:t>
          </a:r>
          <a:r>
            <a:rPr lang="en-US" sz="1200">
              <a:solidFill>
                <a:schemeClr val="tx1">
                  <a:lumMod val="65000"/>
                  <a:lumOff val="35000"/>
                </a:schemeClr>
              </a:solidFill>
              <a:latin typeface="+mn-lt"/>
              <a:ea typeface="+mn-ea"/>
              <a:cs typeface="+mn-cs"/>
            </a:rPr>
            <a:t>an OFD can be negligently (sigh...)</a:t>
          </a:r>
          <a:r>
            <a:rPr lang="en-US" sz="1200" baseline="0">
              <a:solidFill>
                <a:schemeClr val="tx1">
                  <a:lumMod val="65000"/>
                  <a:lumOff val="35000"/>
                </a:schemeClr>
              </a:solidFill>
              <a:latin typeface="+mn-lt"/>
              <a:ea typeface="+mn-ea"/>
              <a:cs typeface="+mn-cs"/>
            </a:rPr>
            <a:t> or even willfully</a:t>
          </a:r>
          <a:r>
            <a:rPr lang="en-US" sz="1200">
              <a:solidFill>
                <a:schemeClr val="tx1">
                  <a:lumMod val="65000"/>
                  <a:lumOff val="35000"/>
                </a:schemeClr>
              </a:solidFill>
              <a:latin typeface="+mn-lt"/>
              <a:ea typeface="+mn-ea"/>
              <a:cs typeface="+mn-cs"/>
            </a:rPr>
            <a:t> recorded as high as 120% of MAOFD, but the view can still be mounted with Near Homologs at the Window, while Far Homologs are not so far apart as to exceed the viewer's</a:t>
          </a:r>
          <a:r>
            <a:rPr lang="en-US" sz="1200" baseline="0">
              <a:solidFill>
                <a:schemeClr val="tx1">
                  <a:lumMod val="65000"/>
                  <a:lumOff val="35000"/>
                </a:schemeClr>
              </a:solidFill>
              <a:latin typeface="+mn-lt"/>
              <a:ea typeface="+mn-ea"/>
              <a:cs typeface="+mn-cs"/>
            </a:rPr>
            <a:t> Lens Separation, which could </a:t>
          </a:r>
          <a:r>
            <a:rPr lang="en-US" sz="1200">
              <a:solidFill>
                <a:schemeClr val="tx1">
                  <a:lumMod val="65000"/>
                  <a:lumOff val="35000"/>
                </a:schemeClr>
              </a:solidFill>
              <a:latin typeface="+mn-lt"/>
              <a:ea typeface="+mn-ea"/>
              <a:cs typeface="+mn-cs"/>
            </a:rPr>
            <a:t>cause</a:t>
          </a:r>
          <a:r>
            <a:rPr lang="en-US" sz="1200" baseline="0">
              <a:solidFill>
                <a:schemeClr val="tx1">
                  <a:lumMod val="65000"/>
                  <a:lumOff val="35000"/>
                </a:schemeClr>
              </a:solidFill>
              <a:latin typeface="+mn-lt"/>
              <a:ea typeface="+mn-ea"/>
              <a:cs typeface="+mn-cs"/>
            </a:rPr>
            <a:t> </a:t>
          </a:r>
          <a:r>
            <a:rPr lang="en-US" sz="1200">
              <a:solidFill>
                <a:schemeClr val="tx1">
                  <a:lumMod val="65000"/>
                  <a:lumOff val="35000"/>
                </a:schemeClr>
              </a:solidFill>
              <a:latin typeface="+mn-lt"/>
              <a:ea typeface="+mn-ea"/>
              <a:cs typeface="+mn-cs"/>
            </a:rPr>
            <a:t>fatigue or pain due</a:t>
          </a:r>
          <a:r>
            <a:rPr lang="en-US" sz="1200" baseline="0">
              <a:solidFill>
                <a:schemeClr val="tx1">
                  <a:lumMod val="65000"/>
                  <a:lumOff val="35000"/>
                </a:schemeClr>
              </a:solidFill>
              <a:latin typeface="+mn-lt"/>
              <a:ea typeface="+mn-ea"/>
              <a:cs typeface="+mn-cs"/>
            </a:rPr>
            <a:t> to </a:t>
          </a:r>
          <a:r>
            <a:rPr lang="en-US" sz="1200">
              <a:solidFill>
                <a:schemeClr val="tx1">
                  <a:lumMod val="65000"/>
                  <a:lumOff val="35000"/>
                </a:schemeClr>
              </a:solidFill>
              <a:latin typeface="+mn-lt"/>
              <a:ea typeface="+mn-ea"/>
              <a:cs typeface="+mn-cs"/>
            </a:rPr>
            <a:t>divergence of the eyes.  Of course, you can deliberately</a:t>
          </a:r>
          <a:r>
            <a:rPr lang="en-US" sz="1200" baseline="0">
              <a:solidFill>
                <a:schemeClr val="tx1">
                  <a:lumMod val="65000"/>
                  <a:lumOff val="35000"/>
                </a:schemeClr>
              </a:solidFill>
              <a:latin typeface="+mn-lt"/>
              <a:ea typeface="+mn-ea"/>
              <a:cs typeface="+mn-cs"/>
            </a:rPr>
            <a:t> </a:t>
          </a:r>
          <a:r>
            <a:rPr lang="en-US" sz="1200">
              <a:solidFill>
                <a:schemeClr val="tx1">
                  <a:lumMod val="65000"/>
                  <a:lumOff val="35000"/>
                </a:schemeClr>
              </a:solidFill>
              <a:latin typeface="+mn-lt"/>
              <a:ea typeface="+mn-ea"/>
              <a:cs typeface="+mn-cs"/>
            </a:rPr>
            <a:t>record OFDs in excess of even 120% with a "properly designed viewer," as long as the Near Homologs are allowed to protrude through the Window into negative parallax, </a:t>
          </a:r>
          <a:r>
            <a:rPr lang="en-US" sz="1200" b="0" i="1" u="sng">
              <a:solidFill>
                <a:schemeClr val="tx1">
                  <a:lumMod val="65000"/>
                  <a:lumOff val="35000"/>
                </a:schemeClr>
              </a:solidFill>
              <a:latin typeface="+mn-lt"/>
              <a:ea typeface="+mn-ea"/>
              <a:cs typeface="+mn-cs"/>
            </a:rPr>
            <a:t>but without causing Window Violations</a:t>
          </a:r>
          <a:r>
            <a:rPr lang="en-US" sz="1200" b="1">
              <a:solidFill>
                <a:schemeClr val="tx1">
                  <a:lumMod val="65000"/>
                  <a:lumOff val="35000"/>
                </a:schemeClr>
              </a:solidFill>
              <a:latin typeface="+mn-lt"/>
              <a:ea typeface="+mn-ea"/>
              <a:cs typeface="+mn-cs"/>
            </a:rPr>
            <a:t> </a:t>
          </a:r>
          <a:r>
            <a:rPr lang="en-US" sz="1200">
              <a:solidFill>
                <a:schemeClr val="tx1">
                  <a:lumMod val="65000"/>
                  <a:lumOff val="35000"/>
                </a:schemeClr>
              </a:solidFill>
              <a:latin typeface="+mn-lt"/>
              <a:ea typeface="+mn-ea"/>
              <a:cs typeface="+mn-cs"/>
            </a:rPr>
            <a:t>(where objects in negative parallax are intersecting a border, appearing to</a:t>
          </a:r>
          <a:r>
            <a:rPr lang="en-US" sz="1200" baseline="0">
              <a:solidFill>
                <a:schemeClr val="tx1">
                  <a:lumMod val="65000"/>
                  <a:lumOff val="35000"/>
                </a:schemeClr>
              </a:solidFill>
              <a:latin typeface="+mn-lt"/>
              <a:ea typeface="+mn-ea"/>
              <a:cs typeface="+mn-cs"/>
            </a:rPr>
            <a:t> hover in mid air, unattached to the rest of the scene</a:t>
          </a:r>
          <a:r>
            <a:rPr lang="en-US" sz="1200">
              <a:solidFill>
                <a:schemeClr val="tx1">
                  <a:lumMod val="65000"/>
                  <a:lumOff val="35000"/>
                </a:schemeClr>
              </a:solidFill>
              <a:latin typeface="+mn-lt"/>
              <a:ea typeface="+mn-ea"/>
              <a:cs typeface="+mn-cs"/>
            </a:rPr>
            <a:t>.  </a:t>
          </a:r>
          <a:r>
            <a:rPr lang="en-US" sz="1200" b="1" i="1" u="none">
              <a:solidFill>
                <a:srgbClr val="980CC4"/>
              </a:solidFill>
              <a:latin typeface="+mn-lt"/>
              <a:ea typeface="+mn-ea"/>
              <a:cs typeface="+mn-cs"/>
            </a:rPr>
            <a:t>At all times, Far Homologs must NEVER have separation exceeding Lens Separation</a:t>
          </a:r>
          <a:r>
            <a:rPr lang="en-US" sz="1200" b="1">
              <a:solidFill>
                <a:srgbClr val="980CC4"/>
              </a:solidFill>
              <a:latin typeface="+mn-lt"/>
              <a:ea typeface="+mn-ea"/>
              <a:cs typeface="+mn-cs"/>
            </a:rPr>
            <a:t> </a:t>
          </a:r>
          <a:r>
            <a:rPr lang="en-US" sz="1200">
              <a:solidFill>
                <a:schemeClr val="tx1">
                  <a:lumMod val="65000"/>
                  <a:lumOff val="35000"/>
                </a:schemeClr>
              </a:solidFill>
              <a:latin typeface="+mn-lt"/>
              <a:ea typeface="+mn-ea"/>
              <a:cs typeface="+mn-cs"/>
            </a:rPr>
            <a:t>- this is the very reason why </a:t>
          </a:r>
          <a:r>
            <a:rPr lang="en-US" sz="1200" b="1" i="1" u="none">
              <a:solidFill>
                <a:schemeClr val="tx1">
                  <a:lumMod val="65000"/>
                  <a:lumOff val="35000"/>
                </a:schemeClr>
              </a:solidFill>
              <a:latin typeface="+mn-lt"/>
              <a:ea typeface="+mn-ea"/>
              <a:cs typeface="+mn-cs"/>
            </a:rPr>
            <a:t>adjustable-interocular viewers cause</a:t>
          </a:r>
          <a:r>
            <a:rPr lang="en-US" sz="1200" b="1" i="1" u="none" baseline="0">
              <a:solidFill>
                <a:schemeClr val="tx1">
                  <a:lumMod val="65000"/>
                  <a:lumOff val="35000"/>
                </a:schemeClr>
              </a:solidFill>
              <a:latin typeface="+mn-lt"/>
              <a:ea typeface="+mn-ea"/>
              <a:cs typeface="+mn-cs"/>
            </a:rPr>
            <a:t> eye fatigue and even pain</a:t>
          </a:r>
          <a:r>
            <a:rPr lang="en-US" sz="1200" b="1" u="none">
              <a:solidFill>
                <a:schemeClr val="tx1">
                  <a:lumMod val="65000"/>
                  <a:lumOff val="35000"/>
                </a:schemeClr>
              </a:solidFill>
              <a:latin typeface="+mn-lt"/>
              <a:ea typeface="+mn-ea"/>
              <a:cs typeface="+mn-cs"/>
            </a:rPr>
            <a:t> </a:t>
          </a:r>
          <a:r>
            <a:rPr lang="en-US" sz="1200">
              <a:solidFill>
                <a:schemeClr val="tx1">
                  <a:lumMod val="65000"/>
                  <a:lumOff val="35000"/>
                </a:schemeClr>
              </a:solidFill>
              <a:latin typeface="+mn-lt"/>
              <a:ea typeface="+mn-ea"/>
              <a:cs typeface="+mn-cs"/>
            </a:rPr>
            <a:t>- forcing divergence of the eyes whenever the Lens Separation is </a:t>
          </a:r>
          <a:r>
            <a:rPr lang="en-US" sz="1200" i="1" u="sng">
              <a:solidFill>
                <a:schemeClr val="tx1">
                  <a:lumMod val="65000"/>
                  <a:lumOff val="35000"/>
                </a:schemeClr>
              </a:solidFill>
              <a:latin typeface="+mn-lt"/>
              <a:ea typeface="+mn-ea"/>
              <a:cs typeface="+mn-cs"/>
            </a:rPr>
            <a:t>less than</a:t>
          </a:r>
          <a:r>
            <a:rPr lang="en-US" sz="1200">
              <a:solidFill>
                <a:schemeClr val="tx1">
                  <a:lumMod val="65000"/>
                  <a:lumOff val="35000"/>
                </a:schemeClr>
              </a:solidFill>
              <a:latin typeface="+mn-lt"/>
              <a:ea typeface="+mn-ea"/>
              <a:cs typeface="+mn-cs"/>
            </a:rPr>
            <a:t> the separation of mounted Far Homologs.   </a:t>
          </a:r>
          <a:r>
            <a:rPr lang="en-US" sz="1200" b="1">
              <a:solidFill>
                <a:schemeClr val="tx1">
                  <a:lumMod val="65000"/>
                  <a:lumOff val="35000"/>
                </a:schemeClr>
              </a:solidFill>
              <a:latin typeface="+mn-lt"/>
              <a:ea typeface="+mn-ea"/>
              <a:cs typeface="+mn-cs"/>
            </a:rPr>
            <a:t>Hint: The solution for servicing a large distribution of IPDs (a large percentage</a:t>
          </a:r>
          <a:r>
            <a:rPr lang="en-US" sz="1200" b="1" baseline="0">
              <a:solidFill>
                <a:schemeClr val="tx1">
                  <a:lumMod val="65000"/>
                  <a:lumOff val="35000"/>
                </a:schemeClr>
              </a:solidFill>
              <a:latin typeface="+mn-lt"/>
              <a:ea typeface="+mn-ea"/>
              <a:cs typeface="+mn-cs"/>
            </a:rPr>
            <a:t> of the population) </a:t>
          </a:r>
          <a:r>
            <a:rPr lang="en-US" sz="1200" b="1">
              <a:solidFill>
                <a:schemeClr val="tx1">
                  <a:lumMod val="65000"/>
                  <a:lumOff val="35000"/>
                </a:schemeClr>
              </a:solidFill>
              <a:latin typeface="+mn-lt"/>
              <a:ea typeface="+mn-ea"/>
              <a:cs typeface="+mn-cs"/>
            </a:rPr>
            <a:t>is to use viewer lenses that have a very large diameter (i.e. 45 to 50mm),</a:t>
          </a:r>
          <a:r>
            <a:rPr lang="en-US" sz="1200" b="1" baseline="0">
              <a:solidFill>
                <a:schemeClr val="tx1">
                  <a:lumMod val="65000"/>
                  <a:lumOff val="35000"/>
                </a:schemeClr>
              </a:solidFill>
              <a:latin typeface="+mn-lt"/>
              <a:ea typeface="+mn-ea"/>
              <a:cs typeface="+mn-cs"/>
            </a:rPr>
            <a:t> fixed at a Lens Separation = Window Separation + (MAOFD*1.2), for "normal" FLs.</a:t>
          </a:r>
          <a:r>
            <a:rPr lang="en-US" sz="1200" baseline="0">
              <a:solidFill>
                <a:schemeClr val="tx1">
                  <a:lumMod val="65000"/>
                  <a:lumOff val="35000"/>
                </a:schemeClr>
              </a:solidFill>
              <a:latin typeface="+mn-lt"/>
              <a:ea typeface="+mn-ea"/>
              <a:cs typeface="+mn-cs"/>
            </a:rPr>
            <a:t> (Use a multiplier of  "1.5" for shorter FLs.)</a:t>
          </a:r>
          <a:r>
            <a:rPr lang="en-US" sz="1200">
              <a:solidFill>
                <a:schemeClr val="tx1">
                  <a:lumMod val="65000"/>
                  <a:lumOff val="35000"/>
                </a:schemeClr>
              </a:solidFill>
              <a:latin typeface="+mn-lt"/>
              <a:ea typeface="+mn-ea"/>
              <a:cs typeface="+mn-cs"/>
            </a:rPr>
            <a:t> There's</a:t>
          </a:r>
          <a:r>
            <a:rPr lang="en-US" sz="1200" baseline="0">
              <a:solidFill>
                <a:schemeClr val="tx1">
                  <a:lumMod val="65000"/>
                  <a:lumOff val="35000"/>
                </a:schemeClr>
              </a:solidFill>
              <a:latin typeface="+mn-lt"/>
              <a:ea typeface="+mn-ea"/>
              <a:cs typeface="+mn-cs"/>
            </a:rPr>
            <a:t> no escaping the geometry of stereopsis. (Of course, there's more to a "properly designed viewer" than what I have covered here.)  For more guidance on "proper" viewer design, please see the worksheet tab, below, titled: </a:t>
          </a:r>
          <a:r>
            <a:rPr lang="en-US" sz="1200" b="1" i="1" baseline="0">
              <a:solidFill>
                <a:schemeClr val="tx1">
                  <a:lumMod val="65000"/>
                  <a:lumOff val="35000"/>
                </a:schemeClr>
              </a:solidFill>
              <a:latin typeface="+mn-lt"/>
              <a:ea typeface="+mn-ea"/>
              <a:cs typeface="+mn-cs"/>
            </a:rPr>
            <a:t>"Immersion"</a:t>
          </a:r>
          <a:br>
            <a:rPr lang="en-US" sz="1200">
              <a:solidFill>
                <a:schemeClr val="tx1">
                  <a:lumMod val="65000"/>
                  <a:lumOff val="35000"/>
                </a:schemeClr>
              </a:solidFill>
              <a:latin typeface="+mn-lt"/>
              <a:ea typeface="+mn-ea"/>
              <a:cs typeface="+mn-cs"/>
            </a:rPr>
          </a:br>
          <a:br>
            <a:rPr lang="en-US" sz="1200">
              <a:solidFill>
                <a:schemeClr val="tx1">
                  <a:lumMod val="65000"/>
                  <a:lumOff val="35000"/>
                </a:schemeClr>
              </a:solidFill>
              <a:latin typeface="+mn-lt"/>
              <a:ea typeface="+mn-ea"/>
              <a:cs typeface="+mn-cs"/>
            </a:rPr>
          </a:br>
          <a:r>
            <a:rPr lang="en-US" sz="1200">
              <a:solidFill>
                <a:schemeClr val="tx1">
                  <a:lumMod val="65000"/>
                  <a:lumOff val="35000"/>
                </a:schemeClr>
              </a:solidFill>
              <a:latin typeface="+mn-lt"/>
              <a:ea typeface="+mn-ea"/>
              <a:cs typeface="+mn-cs"/>
            </a:rPr>
            <a:t>At</a:t>
          </a:r>
          <a:r>
            <a:rPr lang="en-US" sz="1200" baseline="0">
              <a:solidFill>
                <a:schemeClr val="tx1">
                  <a:lumMod val="65000"/>
                  <a:lumOff val="35000"/>
                </a:schemeClr>
              </a:solidFill>
              <a:latin typeface="+mn-lt"/>
              <a:ea typeface="+mn-ea"/>
              <a:cs typeface="+mn-cs"/>
            </a:rPr>
            <a:t> this point, it should be obvious that e</a:t>
          </a:r>
          <a:r>
            <a:rPr lang="en-US" sz="1200">
              <a:solidFill>
                <a:schemeClr val="tx1">
                  <a:lumMod val="65000"/>
                  <a:lumOff val="35000"/>
                </a:schemeClr>
              </a:solidFill>
            </a:rPr>
            <a:t>ven fixed-base stereo</a:t>
          </a:r>
          <a:r>
            <a:rPr lang="en-US" sz="1200" baseline="0">
              <a:solidFill>
                <a:schemeClr val="tx1">
                  <a:lumMod val="65000"/>
                  <a:lumOff val="35000"/>
                </a:schemeClr>
              </a:solidFill>
            </a:rPr>
            <a:t> cameras can benefit by exercising some </a:t>
          </a:r>
          <a:r>
            <a:rPr lang="en-US" sz="1200" i="1" baseline="0">
              <a:solidFill>
                <a:schemeClr val="tx1">
                  <a:lumMod val="65000"/>
                  <a:lumOff val="35000"/>
                </a:schemeClr>
              </a:solidFill>
            </a:rPr>
            <a:t>quantitative discipline </a:t>
          </a:r>
          <a:r>
            <a:rPr lang="en-US" sz="1200" baseline="0">
              <a:solidFill>
                <a:schemeClr val="tx1">
                  <a:lumMod val="65000"/>
                  <a:lumOff val="35000"/>
                </a:schemeClr>
              </a:solidFill>
            </a:rPr>
            <a:t>to avoid getting too close to the Nears - as James Cameron did, when shooting 11 scenes of his original </a:t>
          </a:r>
          <a:r>
            <a:rPr lang="en-US" sz="1200" b="1" i="1" baseline="0">
              <a:solidFill>
                <a:schemeClr val="tx1">
                  <a:lumMod val="65000"/>
                  <a:lumOff val="35000"/>
                </a:schemeClr>
              </a:solidFill>
            </a:rPr>
            <a:t>Avatar</a:t>
          </a:r>
          <a:r>
            <a:rPr lang="en-US" sz="1200" baseline="0">
              <a:solidFill>
                <a:schemeClr val="tx1">
                  <a:lumMod val="65000"/>
                  <a:lumOff val="35000"/>
                </a:schemeClr>
              </a:solidFill>
            </a:rPr>
            <a:t> film - eleven scenes that he had no choice but to project in 2D because the recorded deviation required painful divergence of the eyes to fuse - in addition to his routine use of </a:t>
          </a:r>
          <a:r>
            <a:rPr lang="en-US" sz="2000" b="1" i="1" baseline="0">
              <a:solidFill>
                <a:schemeClr val="accent2">
                  <a:lumMod val="50000"/>
                </a:schemeClr>
              </a:solidFill>
              <a:latin typeface="Chiller" panose="04020404031007020602" pitchFamily="82" charset="0"/>
            </a:rPr>
            <a:t>selective focus </a:t>
          </a:r>
          <a:r>
            <a:rPr lang="en-US" sz="1200" baseline="0">
              <a:solidFill>
                <a:schemeClr val="tx1">
                  <a:lumMod val="65000"/>
                  <a:lumOff val="35000"/>
                </a:schemeClr>
              </a:solidFill>
            </a:rPr>
            <a:t>and </a:t>
          </a:r>
          <a:r>
            <a:rPr lang="en-US" sz="2000" b="1" i="1" baseline="0">
              <a:solidFill>
                <a:schemeClr val="accent2">
                  <a:lumMod val="50000"/>
                </a:schemeClr>
              </a:solidFill>
              <a:latin typeface="Chiller" panose="04020404031007020602" pitchFamily="82" charset="0"/>
            </a:rPr>
            <a:t>convergence</a:t>
          </a:r>
          <a:r>
            <a:rPr lang="en-US" sz="1200" baseline="0">
              <a:solidFill>
                <a:schemeClr val="tx1">
                  <a:lumMod val="65000"/>
                  <a:lumOff val="35000"/>
                </a:schemeClr>
              </a:solidFill>
            </a:rPr>
            <a:t> </a:t>
          </a:r>
          <a:r>
            <a:rPr lang="en-US" sz="1400" baseline="0">
              <a:solidFill>
                <a:schemeClr val="tx1">
                  <a:lumMod val="65000"/>
                  <a:lumOff val="35000"/>
                </a:schemeClr>
              </a:solidFill>
            </a:rPr>
            <a:t> </a:t>
          </a:r>
          <a:r>
            <a:rPr lang="en-US" sz="1200" baseline="0">
              <a:solidFill>
                <a:schemeClr val="tx1">
                  <a:lumMod val="65000"/>
                  <a:lumOff val="35000"/>
                </a:schemeClr>
              </a:solidFill>
            </a:rPr>
            <a:t>of the camera lenses - Uggh!  Cameron creates problems when shooting, then jumps through a lot of hoops to fix them after the fact, in post (creating yet more problems as he goes), even though his many other skills are admirable.  Avoiding a bit of artithmetic = Roll the dice and cross your fingers, then try to fix it later. (This is why we've seen folios containing MF3D views with black electrical tape covering the foreground portions of both film chips!)  </a:t>
          </a:r>
          <a:br>
            <a:rPr lang="en-US" sz="1200" baseline="0">
              <a:solidFill>
                <a:schemeClr val="tx1">
                  <a:lumMod val="65000"/>
                  <a:lumOff val="35000"/>
                </a:schemeClr>
              </a:solidFill>
            </a:rPr>
          </a:br>
          <a:br>
            <a:rPr lang="en-US" sz="1200" baseline="0">
              <a:solidFill>
                <a:schemeClr val="tx1">
                  <a:lumMod val="65000"/>
                  <a:lumOff val="35000"/>
                </a:schemeClr>
              </a:solidFill>
            </a:rPr>
          </a:br>
          <a:r>
            <a:rPr lang="en-US" sz="1200" b="1" i="1" baseline="0">
              <a:solidFill>
                <a:schemeClr val="tx1"/>
              </a:solidFill>
              <a:effectLst/>
              <a:latin typeface="+mn-lt"/>
              <a:ea typeface="+mn-ea"/>
              <a:cs typeface="+mn-cs"/>
            </a:rPr>
            <a:t>Avatar - The Way of Watery Eyes </a:t>
          </a:r>
          <a:r>
            <a:rPr lang="en-US" sz="1200" b="0" i="0" baseline="0">
              <a:solidFill>
                <a:schemeClr val="tx1"/>
              </a:solidFill>
              <a:effectLst/>
              <a:latin typeface="+mn-lt"/>
              <a:ea typeface="+mn-ea"/>
              <a:cs typeface="+mn-cs"/>
            </a:rPr>
            <a:t>is a stereographic train wreck, despite being a very popular film and frankly, aesthetically beautiful. I'm looking forward to seeing it again - in 2D! </a:t>
          </a:r>
          <a:r>
            <a:rPr lang="en-US" sz="1200" b="0" i="1" baseline="0">
              <a:solidFill>
                <a:schemeClr val="tx1"/>
              </a:solidFill>
              <a:effectLst/>
              <a:latin typeface="+mn-lt"/>
              <a:ea typeface="+mn-ea"/>
              <a:cs typeface="+mn-cs"/>
            </a:rPr>
            <a:t>   </a:t>
          </a:r>
          <a:r>
            <a:rPr lang="en-US" sz="1200" b="0" i="0" baseline="0">
              <a:solidFill>
                <a:schemeClr val="tx1"/>
              </a:solidFill>
              <a:effectLst/>
              <a:latin typeface="+mn-lt"/>
              <a:ea typeface="+mn-ea"/>
              <a:cs typeface="+mn-cs"/>
            </a:rPr>
            <a:t>(See the Worksheet tab, below, titled: "</a:t>
          </a:r>
          <a:r>
            <a:rPr lang="en-US" sz="1200" b="1" i="1" baseline="0">
              <a:solidFill>
                <a:schemeClr val="tx1"/>
              </a:solidFill>
              <a:effectLst/>
              <a:latin typeface="+mn-lt"/>
              <a:ea typeface="+mn-ea"/>
              <a:cs typeface="+mn-cs"/>
            </a:rPr>
            <a:t>JimmyD 3D</a:t>
          </a:r>
          <a:r>
            <a:rPr lang="en-US" sz="1200" b="0" i="0" baseline="0">
              <a:solidFill>
                <a:schemeClr val="tx1"/>
              </a:solidFill>
              <a:effectLst/>
              <a:latin typeface="+mn-lt"/>
              <a:ea typeface="+mn-ea"/>
              <a:cs typeface="+mn-cs"/>
            </a:rPr>
            <a:t>")</a:t>
          </a:r>
          <a:endParaRPr lang="en-US" sz="1200">
            <a:effectLst/>
          </a:endParaRPr>
        </a:p>
        <a:p>
          <a:pPr rtl="0"/>
          <a:endParaRPr lang="en-US" sz="900" baseline="0">
            <a:solidFill>
              <a:schemeClr val="tx1">
                <a:lumMod val="65000"/>
                <a:lumOff val="35000"/>
              </a:schemeClr>
            </a:solidFill>
          </a:endParaRPr>
        </a:p>
        <a:p>
          <a:endParaRPr lang="en-US" sz="900">
            <a:solidFill>
              <a:schemeClr val="tx1">
                <a:lumMod val="65000"/>
                <a:lumOff val="35000"/>
              </a:schemeClr>
            </a:solidFill>
          </a:endParaRPr>
        </a:p>
      </xdr:txBody>
    </xdr:sp>
    <xdr:clientData/>
  </xdr:oneCellAnchor>
  <xdr:twoCellAnchor>
    <xdr:from>
      <xdr:col>9</xdr:col>
      <xdr:colOff>87540</xdr:colOff>
      <xdr:row>85</xdr:row>
      <xdr:rowOff>311603</xdr:rowOff>
    </xdr:from>
    <xdr:to>
      <xdr:col>9</xdr:col>
      <xdr:colOff>915080</xdr:colOff>
      <xdr:row>85</xdr:row>
      <xdr:rowOff>701900</xdr:rowOff>
    </xdr:to>
    <xdr:sp macro="" textlink="">
      <xdr:nvSpPr>
        <xdr:cNvPr id="2" name="Arrow: Right 1">
          <a:extLst>
            <a:ext uri="{FF2B5EF4-FFF2-40B4-BE49-F238E27FC236}">
              <a16:creationId xmlns:a16="http://schemas.microsoft.com/office/drawing/2014/main" id="{95F3DC6D-1B8E-4F94-96B3-A014743B05FE}"/>
            </a:ext>
          </a:extLst>
        </xdr:cNvPr>
        <xdr:cNvSpPr/>
      </xdr:nvSpPr>
      <xdr:spPr>
        <a:xfrm rot="10800000">
          <a:off x="16956315" y="14408603"/>
          <a:ext cx="827540" cy="390297"/>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2</xdr:col>
      <xdr:colOff>0</xdr:colOff>
      <xdr:row>376</xdr:row>
      <xdr:rowOff>21094</xdr:rowOff>
    </xdr:from>
    <xdr:ext cx="16630650" cy="4496478"/>
    <xdr:sp macro="" textlink="">
      <xdr:nvSpPr>
        <xdr:cNvPr id="3" name="TextBox 2">
          <a:extLst>
            <a:ext uri="{FF2B5EF4-FFF2-40B4-BE49-F238E27FC236}">
              <a16:creationId xmlns:a16="http://schemas.microsoft.com/office/drawing/2014/main" id="{7B543EA5-2CB7-4BF9-A52F-62E79389460A}"/>
            </a:ext>
          </a:extLst>
        </xdr:cNvPr>
        <xdr:cNvSpPr txBox="1"/>
      </xdr:nvSpPr>
      <xdr:spPr>
        <a:xfrm>
          <a:off x="223157" y="69646123"/>
          <a:ext cx="16630650" cy="4496478"/>
        </a:xfrm>
        <a:prstGeom prst="rect">
          <a:avLst/>
        </a:prstGeom>
        <a:noFill/>
        <a:ln>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0"/>
            <a:t>The following equation is used to calculate a </a:t>
          </a:r>
          <a:r>
            <a:rPr lang="en-US" sz="1200" b="1" i="1"/>
            <a:t>Maximum Permissible CoC Diameter</a:t>
          </a:r>
          <a:r>
            <a:rPr lang="en-US" sz="1200" b="0"/>
            <a:t> (at the film or sensor plane), for </a:t>
          </a:r>
          <a:r>
            <a:rPr lang="en-US" sz="1200" b="0" i="1" u="sng"/>
            <a:t>your</a:t>
          </a:r>
          <a:r>
            <a:rPr lang="en-US" sz="1200" b="0" i="1" u="none"/>
            <a:t> specified</a:t>
          </a:r>
          <a:r>
            <a:rPr lang="en-US" sz="1200" b="0"/>
            <a:t> </a:t>
          </a:r>
          <a:r>
            <a:rPr lang="en-US" sz="1200" b="1" i="1"/>
            <a:t>Desired Minimum Final Image Resolution</a:t>
          </a:r>
          <a:r>
            <a:rPr lang="en-US" sz="1200" b="0"/>
            <a:t>, expressed in lp/mm for a 254 mm viewing distance, at a Maximum Anticipated Enlargment Factor (</a:t>
          </a:r>
          <a:r>
            <a:rPr lang="en-US" sz="1200" b="0" i="0"/>
            <a:t>magnification</a:t>
          </a:r>
          <a:r>
            <a:rPr lang="en-US" sz="1200" b="0"/>
            <a:t>):  </a:t>
          </a:r>
          <a:br>
            <a:rPr lang="en-US" sz="1200" b="0"/>
          </a:br>
          <a:br>
            <a:rPr lang="en-US" sz="1200" b="0"/>
          </a:br>
          <a:r>
            <a:rPr lang="en-US" sz="1200" b="1"/>
            <a:t>Maximum Permissible  CoC Diameter</a:t>
          </a:r>
          <a:r>
            <a:rPr lang="en-US" sz="1200" b="1" baseline="0"/>
            <a:t> (</a:t>
          </a:r>
          <a:r>
            <a:rPr lang="en-US" sz="1200" b="1"/>
            <a:t>mm) = 1 / Desired Miniumum Final Image Resolution in lp/mm, for a 254mm Viewing Distance / Maximum Anticipated Enlargement Factor   </a:t>
          </a:r>
          <a:br>
            <a:rPr lang="en-US" sz="1200" b="1"/>
          </a:br>
          <a:br>
            <a:rPr lang="en-US" sz="1200" b="0"/>
          </a:br>
          <a:r>
            <a:rPr lang="en-US" sz="1200" b="0"/>
            <a:t>Note that this equation does not make any attempt to account for the fact that the spread function of defocus (Circles of Confusion that are largest at the Near and Far limits of the framed subject space) </a:t>
          </a:r>
          <a:r>
            <a:rPr lang="en-US" sz="1200" b="0" i="1" u="sng"/>
            <a:t>will be combined</a:t>
          </a:r>
          <a:r>
            <a:rPr lang="en-US" sz="1200" b="0" i="1"/>
            <a:t> </a:t>
          </a:r>
          <a:r>
            <a:rPr lang="en-US" sz="1200" b="0"/>
            <a:t>with the spread function of diffraction (Airy disks that degrade image resolution across the entire frame, independent of subject distances, varying only with the f-Number and</a:t>
          </a:r>
          <a:r>
            <a:rPr lang="en-US" sz="1200" b="0" baseline="0"/>
            <a:t> a median wavelength of 555nm</a:t>
          </a:r>
          <a:r>
            <a:rPr lang="en-US" sz="1200" b="0"/>
            <a:t> - making the effect</a:t>
          </a:r>
          <a:r>
            <a:rPr lang="en-US" sz="1200" b="0" baseline="0"/>
            <a:t> of diffraction </a:t>
          </a:r>
          <a:r>
            <a:rPr lang="en-US" sz="1200" b="0"/>
            <a:t>difficult to detect without doing side-by-side comparisons, carefully comparing recorded subject detail).  </a:t>
          </a:r>
          <a:br>
            <a:rPr lang="en-US" sz="1200" b="0"/>
          </a:br>
          <a:br>
            <a:rPr lang="en-US" sz="1200" b="0"/>
          </a:br>
          <a:r>
            <a:rPr lang="en-US" sz="1200" b="0"/>
            <a:t>It is generally agreed that </a:t>
          </a:r>
          <a:r>
            <a:rPr lang="en-US" sz="1200" b="1"/>
            <a:t>1/Resolution Total = 1/Rdefocus + 1/Rdiffraction + 1/Rwhatever</a:t>
          </a:r>
          <a:r>
            <a:rPr lang="en-US" sz="1200" b="0"/>
            <a:t>, but there are many ways to boil this egg, taking into account the fact that the </a:t>
          </a:r>
          <a:r>
            <a:rPr lang="en-US" sz="1200" b="0" i="1" u="sng"/>
            <a:t>optimization of aperture selection when considering both defocus and diffraction</a:t>
          </a:r>
          <a:r>
            <a:rPr lang="en-US" sz="1200" b="0" i="1" u="none"/>
            <a:t> </a:t>
          </a:r>
          <a:r>
            <a:rPr lang="en-US" sz="1200" b="0"/>
            <a:t>is not</a:t>
          </a:r>
          <a:r>
            <a:rPr lang="en-US" sz="1200" b="0" baseline="0"/>
            <a:t> a simple</a:t>
          </a:r>
          <a:r>
            <a:rPr lang="en-US" sz="1200" b="0"/>
            <a:t> push-pull relationship involving only the</a:t>
          </a:r>
          <a:r>
            <a:rPr lang="en-US" sz="1200" b="0" baseline="0"/>
            <a:t> f-Number,</a:t>
          </a:r>
          <a:r>
            <a:rPr lang="en-US" sz="1200" b="0"/>
            <a:t> where most people correctly</a:t>
          </a:r>
          <a:r>
            <a:rPr lang="en-US" sz="1200" b="0" baseline="0"/>
            <a:t> but incompletely understand that </a:t>
          </a:r>
          <a:r>
            <a:rPr lang="en-US" sz="1200" b="0"/>
            <a:t>diffraction is not the greatest offender at wide apertures, but very much the greatest offender at small apertures. </a:t>
          </a:r>
        </a:p>
        <a:p>
          <a:endParaRPr lang="en-US" sz="1200" b="0"/>
        </a:p>
        <a:p>
          <a:r>
            <a:rPr lang="en-US" sz="1200" b="0"/>
            <a:t>Rather than getting into math that's way beyond my understanding, I have concluded</a:t>
          </a:r>
          <a:r>
            <a:rPr lang="en-US" sz="1200" b="0" baseline="0"/>
            <a:t> over many </a:t>
          </a:r>
          <a:r>
            <a:rPr lang="en-US" sz="1200" b="0"/>
            <a:t>years of observation (tasting the soup instead of staring at the recipe) that, even though my "cheat" is admittedly a mathematical oversimplification (being most accurate</a:t>
          </a:r>
          <a:r>
            <a:rPr lang="en-US" sz="1200" b="0" baseline="0"/>
            <a:t> with larger DoF-calculated f-Numbers, but </a:t>
          </a:r>
          <a:r>
            <a:rPr lang="en-US" sz="1200" b="0"/>
            <a:t>"weaker," yet still combatting</a:t>
          </a:r>
          <a:r>
            <a:rPr lang="en-US" sz="1200" b="0" baseline="0"/>
            <a:t> diffraction with</a:t>
          </a:r>
          <a:r>
            <a:rPr lang="en-US" sz="1200" b="0"/>
            <a:t> smaller DoF-calculated</a:t>
          </a:r>
          <a:r>
            <a:rPr lang="en-US" sz="1200" b="0" baseline="0"/>
            <a:t> f-Numbers</a:t>
          </a:r>
          <a:r>
            <a:rPr lang="en-US" sz="1200" b="0"/>
            <a:t>), I have found that simply </a:t>
          </a:r>
          <a:r>
            <a:rPr lang="en-US" sz="1200" b="0" i="1" u="sng"/>
            <a:t>stopping down only one additional stop</a:t>
          </a:r>
          <a:r>
            <a:rPr lang="en-US" sz="1200" b="0" i="1" u="none"/>
            <a:t> </a:t>
          </a:r>
          <a:r>
            <a:rPr lang="en-US" sz="1200" b="0"/>
            <a:t>beyond the</a:t>
          </a:r>
          <a:r>
            <a:rPr lang="en-US" sz="1200" b="0" baseline="0"/>
            <a:t> f-Number</a:t>
          </a:r>
          <a:r>
            <a:rPr lang="en-US" sz="1200" b="0"/>
            <a:t> indicated with a purely CoC-based DoF calculation, goes a long way to limiting the impact of diffraction, to actually</a:t>
          </a:r>
          <a:r>
            <a:rPr lang="en-US" sz="1200" b="0" baseline="0"/>
            <a:t> achieve</a:t>
          </a:r>
          <a:r>
            <a:rPr lang="en-US" sz="1200" b="0"/>
            <a:t> my </a:t>
          </a:r>
          <a:r>
            <a:rPr lang="en-US" sz="1200" b="1" i="1"/>
            <a:t>Desired Minimum</a:t>
          </a:r>
          <a:r>
            <a:rPr lang="en-US" sz="1200" b="1" i="1" baseline="0"/>
            <a:t> </a:t>
          </a:r>
          <a:r>
            <a:rPr lang="en-US" sz="1200" b="1" i="1"/>
            <a:t>Final Image Resolution</a:t>
          </a:r>
          <a:r>
            <a:rPr lang="en-US" sz="1200" b="0"/>
            <a:t>, </a:t>
          </a:r>
          <a:r>
            <a:rPr lang="en-US" sz="1200" b="0" i="1" u="sng"/>
            <a:t>instead of ignoring the impact of diffraction altogether.</a:t>
          </a:r>
          <a:r>
            <a:rPr lang="en-US" sz="1200" b="0"/>
            <a:t>  Note that I worked all of this out well before I embraced stereography in 1999, if that gives me any credibility. (I was heavily into "high</a:t>
          </a:r>
          <a:r>
            <a:rPr lang="en-US" sz="1200" b="0" baseline="0"/>
            <a:t> resolution" 2D photography, before I tackled "high-resolution" stereography.)</a:t>
          </a:r>
          <a:r>
            <a:rPr lang="en-US" sz="1200" b="0"/>
            <a:t> </a:t>
          </a:r>
          <a:br>
            <a:rPr lang="en-US" sz="1200" b="0"/>
          </a:br>
          <a:br>
            <a:rPr lang="en-US" sz="1200" b="0"/>
          </a:br>
          <a:r>
            <a:rPr lang="en-US" sz="1200" b="0">
              <a:solidFill>
                <a:srgbClr val="7030A0"/>
              </a:solidFill>
            </a:rPr>
            <a:t>So, how do I apply my "cheat"?  I shrink the traditionally calculated </a:t>
          </a:r>
          <a:r>
            <a:rPr lang="en-US" sz="1200" b="1" i="1">
              <a:solidFill>
                <a:srgbClr val="7030A0"/>
              </a:solidFill>
            </a:rPr>
            <a:t>Maximum Permissible CoC Diameter</a:t>
          </a:r>
          <a:r>
            <a:rPr lang="en-US" sz="1200" b="0">
              <a:solidFill>
                <a:srgbClr val="7030A0"/>
              </a:solidFill>
            </a:rPr>
            <a:t> by a factor of </a:t>
          </a:r>
          <a:r>
            <a:rPr lang="en-US" sz="1200" b="1">
              <a:solidFill>
                <a:srgbClr val="7030A0"/>
              </a:solidFill>
            </a:rPr>
            <a:t>1.414</a:t>
          </a:r>
          <a:r>
            <a:rPr lang="en-US" sz="1200" b="0">
              <a:solidFill>
                <a:srgbClr val="7030A0"/>
              </a:solidFill>
            </a:rPr>
            <a:t> (which forces me to stop down one stop further than I would for</a:t>
          </a:r>
          <a:r>
            <a:rPr lang="en-US" sz="1200" b="0" baseline="0">
              <a:solidFill>
                <a:srgbClr val="7030A0"/>
              </a:solidFill>
            </a:rPr>
            <a:t> controlling defocus alone, ignoring diffraction</a:t>
          </a:r>
          <a:r>
            <a:rPr lang="en-US" sz="1200" b="0">
              <a:solidFill>
                <a:srgbClr val="7030A0"/>
              </a:solidFill>
            </a:rPr>
            <a:t>). In short, you cannot secure your </a:t>
          </a:r>
          <a:r>
            <a:rPr lang="en-US" sz="1200" b="1" i="1">
              <a:solidFill>
                <a:srgbClr val="7030A0"/>
              </a:solidFill>
            </a:rPr>
            <a:t>Desired Minimum Final Image Resolution</a:t>
          </a:r>
          <a:r>
            <a:rPr lang="en-US" sz="1200" b="0">
              <a:solidFill>
                <a:srgbClr val="7030A0"/>
              </a:solidFill>
            </a:rPr>
            <a:t> by limiting only the spread function of defocus (by</a:t>
          </a:r>
          <a:r>
            <a:rPr lang="en-US" sz="1200" b="0" baseline="0">
              <a:solidFill>
                <a:srgbClr val="7030A0"/>
              </a:solidFill>
            </a:rPr>
            <a:t> limiting only the size of CoCs at the Near and Far distances of your subject space)</a:t>
          </a:r>
          <a:r>
            <a:rPr lang="en-US" sz="1200" b="0">
              <a:solidFill>
                <a:srgbClr val="7030A0"/>
              </a:solidFill>
            </a:rPr>
            <a:t>. You </a:t>
          </a:r>
          <a:r>
            <a:rPr lang="en-US" sz="1200" b="0" i="1" u="sng">
              <a:solidFill>
                <a:srgbClr val="7030A0"/>
              </a:solidFill>
            </a:rPr>
            <a:t>must</a:t>
          </a:r>
          <a:r>
            <a:rPr lang="en-US" sz="1200" b="0">
              <a:solidFill>
                <a:srgbClr val="7030A0"/>
              </a:solidFill>
            </a:rPr>
            <a:t> consider the impact of diffraction, as well.  </a:t>
          </a:r>
          <a:br>
            <a:rPr lang="en-US" sz="1200" b="0"/>
          </a:br>
          <a:br>
            <a:rPr lang="en-US" sz="1200" b="0"/>
          </a:br>
          <a:r>
            <a:rPr lang="en-US" sz="1200" b="0">
              <a:solidFill>
                <a:schemeClr val="tx1"/>
              </a:solidFill>
              <a:effectLst/>
              <a:latin typeface="+mn-lt"/>
              <a:ea typeface="+mn-ea"/>
              <a:cs typeface="+mn-cs"/>
            </a:rPr>
            <a:t>Try it, you'll like it!  LOL  This</a:t>
          </a:r>
          <a:r>
            <a:rPr lang="en-US" sz="1200" b="0" baseline="0">
              <a:solidFill>
                <a:schemeClr val="tx1"/>
              </a:solidFill>
              <a:effectLst/>
              <a:latin typeface="+mn-lt"/>
              <a:ea typeface="+mn-ea"/>
              <a:cs typeface="+mn-cs"/>
            </a:rPr>
            <a:t> worksheet incorporates my 1.414x multiplier, forcing one stop more than that needed to secure sufficient DoF for your Desired Minimum Final Image Resolution.</a:t>
          </a:r>
          <a:br>
            <a:rPr lang="en-US" sz="1200" b="0"/>
          </a:br>
          <a:br>
            <a:rPr lang="en-US" sz="1200" b="0"/>
          </a:br>
          <a:r>
            <a:rPr lang="en-US" sz="1200" b="0"/>
            <a:t>See a</a:t>
          </a:r>
          <a:r>
            <a:rPr lang="en-US" sz="1200" b="0" baseline="0"/>
            <a:t> more detailed discussion of the calculation of your </a:t>
          </a:r>
          <a:r>
            <a:rPr lang="en-US" sz="1200" b="1" i="1" baseline="0"/>
            <a:t>Maximum Permissible CoC Diameter (</a:t>
          </a:r>
          <a:r>
            <a:rPr lang="en-US" sz="1200" b="1" i="1" baseline="0">
              <a:solidFill>
                <a:srgbClr val="00B0F0"/>
              </a:solidFill>
            </a:rPr>
            <a:t>Ca</a:t>
          </a:r>
          <a:r>
            <a:rPr lang="en-US" sz="1200" b="1" i="1" baseline="0"/>
            <a:t>) </a:t>
          </a:r>
          <a:r>
            <a:rPr lang="en-US" sz="1200" b="0" baseline="0"/>
            <a:t>and this </a:t>
          </a:r>
          <a:r>
            <a:rPr lang="en-US" sz="1200" b="1" i="1" baseline="0">
              <a:solidFill>
                <a:srgbClr val="00B0F0"/>
              </a:solidFill>
            </a:rPr>
            <a:t>Key f-Number Calculaton Tool's</a:t>
          </a:r>
          <a:r>
            <a:rPr lang="en-US" sz="1200" b="0" baseline="0"/>
            <a:t> application of my "cheat" on the Worksheet tab, below, titled:   "</a:t>
          </a:r>
          <a:r>
            <a:rPr lang="en-US" sz="1200" b="1" i="1" baseline="0"/>
            <a:t>Max CoC - Then Tweak</a:t>
          </a:r>
          <a:r>
            <a:rPr lang="en-US" sz="1200" b="0" i="1" baseline="0"/>
            <a:t>.</a:t>
          </a:r>
          <a:r>
            <a:rPr lang="en-US" sz="1200" b="0" baseline="0"/>
            <a:t>"</a:t>
          </a:r>
          <a:endParaRPr lang="en-US" sz="1200" b="0">
            <a:solidFill>
              <a:schemeClr val="tx1"/>
            </a:solidFill>
          </a:endParaRPr>
        </a:p>
      </xdr:txBody>
    </xdr:sp>
    <xdr:clientData/>
  </xdr:oneCellAnchor>
  <xdr:oneCellAnchor>
    <xdr:from>
      <xdr:col>2</xdr:col>
      <xdr:colOff>0</xdr:colOff>
      <xdr:row>404</xdr:row>
      <xdr:rowOff>0</xdr:rowOff>
    </xdr:from>
    <xdr:ext cx="16630650" cy="7843158"/>
    <xdr:sp macro="" textlink="">
      <xdr:nvSpPr>
        <xdr:cNvPr id="4" name="TextBox 3">
          <a:extLst>
            <a:ext uri="{FF2B5EF4-FFF2-40B4-BE49-F238E27FC236}">
              <a16:creationId xmlns:a16="http://schemas.microsoft.com/office/drawing/2014/main" id="{59F18EB1-43A9-4555-9B72-9744C4B6E9AE}"/>
            </a:ext>
          </a:extLst>
        </xdr:cNvPr>
        <xdr:cNvSpPr txBox="1"/>
      </xdr:nvSpPr>
      <xdr:spPr>
        <a:xfrm>
          <a:off x="223157" y="74986243"/>
          <a:ext cx="16630650" cy="7843158"/>
        </a:xfrm>
        <a:prstGeom prst="rect">
          <a:avLst/>
        </a:prstGeom>
        <a:noFill/>
        <a:ln>
          <a:solidFill>
            <a:srgbClr val="0070C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1">
              <a:solidFill>
                <a:schemeClr val="accent5">
                  <a:lumMod val="75000"/>
                </a:schemeClr>
              </a:solidFill>
            </a:rPr>
            <a:t>Kn</a:t>
          </a:r>
          <a:r>
            <a:rPr lang="en-US" sz="1200" b="1" baseline="0">
              <a:solidFill>
                <a:schemeClr val="accent5">
                  <a:lumMod val="75000"/>
                </a:schemeClr>
              </a:solidFill>
            </a:rPr>
            <a:t>ut,</a:t>
          </a:r>
        </a:p>
        <a:p>
          <a:endParaRPr lang="en-US" sz="1200" b="1" baseline="0">
            <a:solidFill>
              <a:schemeClr val="accent5">
                <a:lumMod val="75000"/>
              </a:schemeClr>
            </a:solidFill>
          </a:endParaRPr>
        </a:p>
        <a:p>
          <a:pPr rtl="0"/>
          <a:r>
            <a:rPr lang="en-US" sz="1200" b="1">
              <a:solidFill>
                <a:schemeClr val="accent5">
                  <a:lumMod val="75000"/>
                </a:schemeClr>
              </a:solidFill>
            </a:rPr>
            <a:t>I continue to be amazed at something revealed by your idea to solve for N, that I had never known before:  </a:t>
          </a:r>
          <a:r>
            <a:rPr lang="en-US" sz="1200" b="1" i="1">
              <a:solidFill>
                <a:srgbClr val="7030A0"/>
              </a:solidFill>
            </a:rPr>
            <a:t>Achieving a minimum</a:t>
          </a:r>
          <a:r>
            <a:rPr lang="en-US" sz="1200" b="1" i="1" baseline="0">
              <a:solidFill>
                <a:srgbClr val="7030A0"/>
              </a:solidFill>
            </a:rPr>
            <a:t> deviation (% of MAOFD) and a minimum final image </a:t>
          </a:r>
          <a:r>
            <a:rPr lang="en-US" sz="1200" b="1" i="1">
              <a:solidFill>
                <a:srgbClr val="7030A0"/>
              </a:solidFill>
            </a:rPr>
            <a:t>resolution after magnification, for users who focus a 75mm viewer at Infinity (at the viewer's lowest magnification), requires </a:t>
          </a:r>
          <a:r>
            <a:rPr lang="en-US" sz="1200" b="1" i="1" u="sng">
              <a:solidFill>
                <a:srgbClr val="7030A0"/>
              </a:solidFill>
            </a:rPr>
            <a:t>stopping down</a:t>
          </a:r>
          <a:r>
            <a:rPr lang="en-US" sz="1200" b="1" i="1">
              <a:solidFill>
                <a:srgbClr val="7030A0"/>
              </a:solidFill>
            </a:rPr>
            <a:t> about</a:t>
          </a:r>
          <a:r>
            <a:rPr lang="en-US" sz="1200" b="1" i="1" baseline="0">
              <a:solidFill>
                <a:srgbClr val="7030A0"/>
              </a:solidFill>
            </a:rPr>
            <a:t> </a:t>
          </a:r>
          <a:r>
            <a:rPr lang="en-US" sz="1200" b="1" i="1">
              <a:solidFill>
                <a:srgbClr val="7030A0"/>
              </a:solidFill>
            </a:rPr>
            <a:t>1/3 of a stop </a:t>
          </a:r>
          <a:r>
            <a:rPr lang="en-US" sz="1200" b="1" i="1" u="sng">
              <a:solidFill>
                <a:srgbClr val="7030A0"/>
              </a:solidFill>
            </a:rPr>
            <a:t>more</a:t>
          </a:r>
          <a:r>
            <a:rPr lang="en-US" sz="1200" b="1" i="1">
              <a:solidFill>
                <a:srgbClr val="7030A0"/>
              </a:solidFill>
            </a:rPr>
            <a:t> than is needed for users who focus that same viewer</a:t>
          </a:r>
          <a:r>
            <a:rPr lang="en-US" sz="1200" b="1" i="1" baseline="0">
              <a:solidFill>
                <a:srgbClr val="7030A0"/>
              </a:solidFill>
            </a:rPr>
            <a:t> </a:t>
          </a:r>
          <a:r>
            <a:rPr lang="en-US" sz="1200" b="1" i="1">
              <a:solidFill>
                <a:srgbClr val="7030A0"/>
              </a:solidFill>
            </a:rPr>
            <a:t>at 254mm (at the</a:t>
          </a:r>
          <a:r>
            <a:rPr lang="en-US" sz="1200" b="1" i="1" baseline="0">
              <a:solidFill>
                <a:srgbClr val="7030A0"/>
              </a:solidFill>
            </a:rPr>
            <a:t> viewer's </a:t>
          </a:r>
          <a:r>
            <a:rPr lang="en-US" sz="1200" b="1" i="1">
              <a:solidFill>
                <a:srgbClr val="7030A0"/>
              </a:solidFill>
            </a:rPr>
            <a:t>highest</a:t>
          </a:r>
          <a:r>
            <a:rPr lang="en-US" sz="1200" b="1" i="1" baseline="0">
              <a:solidFill>
                <a:srgbClr val="7030A0"/>
              </a:solidFill>
            </a:rPr>
            <a:t> </a:t>
          </a:r>
          <a:r>
            <a:rPr lang="en-US" sz="1200" b="1" i="1">
              <a:solidFill>
                <a:srgbClr val="7030A0"/>
              </a:solidFill>
            </a:rPr>
            <a:t>magnification).</a:t>
          </a:r>
          <a:r>
            <a:rPr lang="en-US" sz="1200" b="1">
              <a:solidFill>
                <a:srgbClr val="7030A0"/>
              </a:solidFill>
            </a:rPr>
            <a:t> </a:t>
          </a:r>
          <a:r>
            <a:rPr lang="en-US" sz="1200" b="1" baseline="0">
              <a:solidFill>
                <a:srgbClr val="7030A0"/>
              </a:solidFill>
            </a:rPr>
            <a:t> </a:t>
          </a:r>
          <a:r>
            <a:rPr lang="en-US" sz="1200" b="1" baseline="0">
              <a:solidFill>
                <a:schemeClr val="accent5">
                  <a:lumMod val="75000"/>
                </a:schemeClr>
              </a:solidFill>
            </a:rPr>
            <a:t>That 1/3 stop is</a:t>
          </a:r>
          <a:r>
            <a:rPr lang="en-US" sz="1200" b="1">
              <a:solidFill>
                <a:schemeClr val="accent5">
                  <a:lumMod val="75000"/>
                </a:schemeClr>
              </a:solidFill>
            </a:rPr>
            <a:t> the difference</a:t>
          </a:r>
          <a:r>
            <a:rPr lang="en-US" sz="1200" b="1" baseline="0">
              <a:solidFill>
                <a:schemeClr val="accent5">
                  <a:lumMod val="75000"/>
                </a:schemeClr>
              </a:solidFill>
            </a:rPr>
            <a:t> between the two </a:t>
          </a:r>
          <a:r>
            <a:rPr lang="en-US" sz="1400" b="1" i="1" baseline="0">
              <a:solidFill>
                <a:srgbClr val="00B0F0"/>
              </a:solidFill>
            </a:rPr>
            <a:t>Key f-Numbers</a:t>
          </a:r>
          <a:r>
            <a:rPr lang="en-US" sz="1200" baseline="0"/>
            <a:t> </a:t>
          </a:r>
          <a:r>
            <a:rPr lang="en-US" sz="1200" b="1" baseline="0">
              <a:solidFill>
                <a:schemeClr val="accent5">
                  <a:lumMod val="75000"/>
                </a:schemeClr>
              </a:solidFill>
            </a:rPr>
            <a:t>I calculate for focusing a viewer at 254mm vs. foucsing it at Infinity, where I'm having to stop down further for Infinity focus than for focusing at 254mm.  </a:t>
          </a:r>
          <a:r>
            <a:rPr lang="en-US" sz="1200" b="1">
              <a:solidFill>
                <a:schemeClr val="accent5">
                  <a:lumMod val="75000"/>
                </a:schemeClr>
              </a:solidFill>
            </a:rPr>
            <a:t>That is not intuitive, because in</a:t>
          </a:r>
          <a:r>
            <a:rPr lang="en-US" sz="1200" b="1" baseline="0">
              <a:solidFill>
                <a:schemeClr val="accent5">
                  <a:lumMod val="75000"/>
                </a:schemeClr>
              </a:solidFill>
            </a:rPr>
            <a:t> 2D photography, it's understood that you need smaller CoCs on film to maintain a desired angular resolution at a </a:t>
          </a:r>
          <a:r>
            <a:rPr lang="en-US" sz="1200" b="1" i="1" u="sng" baseline="0">
              <a:solidFill>
                <a:schemeClr val="accent5">
                  <a:lumMod val="75000"/>
                </a:schemeClr>
              </a:solidFill>
            </a:rPr>
            <a:t>closer</a:t>
          </a:r>
          <a:r>
            <a:rPr lang="en-US" sz="1200" b="1" baseline="0">
              <a:solidFill>
                <a:schemeClr val="accent5">
                  <a:lumMod val="75000"/>
                </a:schemeClr>
              </a:solidFill>
            </a:rPr>
            <a:t> viewing distance, not at a </a:t>
          </a:r>
          <a:r>
            <a:rPr lang="en-US" sz="1200" b="1" i="1" u="sng" baseline="0">
              <a:solidFill>
                <a:schemeClr val="accent5">
                  <a:lumMod val="75000"/>
                </a:schemeClr>
              </a:solidFill>
            </a:rPr>
            <a:t>greater</a:t>
          </a:r>
          <a:r>
            <a:rPr lang="en-US" sz="1200" b="1" baseline="0">
              <a:solidFill>
                <a:schemeClr val="accent5">
                  <a:lumMod val="75000"/>
                </a:schemeClr>
              </a:solidFill>
            </a:rPr>
            <a:t> viewing distance, for a print of fixed dimensions.  </a:t>
          </a:r>
          <a:r>
            <a:rPr lang="en-US" sz="1200" b="1" i="1" baseline="0">
              <a:solidFill>
                <a:srgbClr val="7030A0"/>
              </a:solidFill>
            </a:rPr>
            <a:t>When using 3D viewers, however, we have to accomodate both viewing distances (both magnifications), maintaining our desired minimums for final image resolution and for % of MAOFD, for both situations!</a:t>
          </a:r>
          <a:br>
            <a:rPr lang="en-US" sz="1200" b="1" i="1">
              <a:solidFill>
                <a:srgbClr val="7030A0"/>
              </a:solidFill>
            </a:rPr>
          </a:br>
          <a:endParaRPr lang="en-US" sz="1200" b="1" i="1">
            <a:solidFill>
              <a:srgbClr val="7030A0"/>
            </a:solidFill>
          </a:endParaRPr>
        </a:p>
        <a:p>
          <a:pPr rtl="0"/>
          <a:r>
            <a:rPr lang="en-US" sz="1200" b="1">
              <a:solidFill>
                <a:schemeClr val="accent5">
                  <a:lumMod val="75000"/>
                </a:schemeClr>
              </a:solidFill>
            </a:rPr>
            <a:t>I had always understood</a:t>
          </a:r>
          <a:r>
            <a:rPr lang="en-US" sz="1200" b="1" baseline="0">
              <a:solidFill>
                <a:schemeClr val="accent5">
                  <a:lumMod val="75000"/>
                </a:schemeClr>
              </a:solidFill>
            </a:rPr>
            <a:t> the </a:t>
          </a:r>
          <a:r>
            <a:rPr lang="en-US" sz="1200" b="1">
              <a:solidFill>
                <a:schemeClr val="accent5">
                  <a:lumMod val="75000"/>
                </a:schemeClr>
              </a:solidFill>
            </a:rPr>
            <a:t>truth that's relevant for 2D prints, that</a:t>
          </a:r>
          <a:r>
            <a:rPr lang="en-US" sz="1200" b="1" baseline="0">
              <a:solidFill>
                <a:schemeClr val="accent5">
                  <a:lumMod val="75000"/>
                </a:schemeClr>
              </a:solidFill>
            </a:rPr>
            <a:t> is, however, an oversimplification when shooting 3D for adjsutable-focus viewers - that truth being </a:t>
          </a:r>
          <a:r>
            <a:rPr lang="en-US" sz="1200" b="1">
              <a:solidFill>
                <a:schemeClr val="accent5">
                  <a:lumMod val="75000"/>
                </a:schemeClr>
              </a:solidFill>
            </a:rPr>
            <a:t>that </a:t>
          </a:r>
          <a:r>
            <a:rPr lang="en-US" sz="1200" b="1" i="1" u="sng">
              <a:solidFill>
                <a:schemeClr val="accent5">
                  <a:lumMod val="75000"/>
                </a:schemeClr>
              </a:solidFill>
            </a:rPr>
            <a:t>the higher magnifications had</a:t>
          </a:r>
          <a:r>
            <a:rPr lang="en-US" sz="1200" b="1" i="1" u="sng" baseline="0">
              <a:solidFill>
                <a:schemeClr val="accent5">
                  <a:lumMod val="75000"/>
                </a:schemeClr>
              </a:solidFill>
            </a:rPr>
            <a:t> with </a:t>
          </a:r>
          <a:r>
            <a:rPr lang="en-US" sz="1200" b="1" i="1" u="sng">
              <a:solidFill>
                <a:schemeClr val="accent5">
                  <a:lumMod val="75000"/>
                </a:schemeClr>
              </a:solidFill>
            </a:rPr>
            <a:t>lesser viewing distances require</a:t>
          </a:r>
          <a:r>
            <a:rPr lang="en-US" sz="1200" b="1" i="1" u="sng" baseline="0">
              <a:solidFill>
                <a:schemeClr val="accent5">
                  <a:lumMod val="75000"/>
                </a:schemeClr>
              </a:solidFill>
            </a:rPr>
            <a:t> </a:t>
          </a:r>
          <a:r>
            <a:rPr lang="en-US" sz="1200" b="1" i="1" u="sng">
              <a:solidFill>
                <a:schemeClr val="accent5">
                  <a:lumMod val="75000"/>
                </a:schemeClr>
              </a:solidFill>
            </a:rPr>
            <a:t>stopping down further</a:t>
          </a:r>
          <a:r>
            <a:rPr lang="en-US" sz="1200" b="1">
              <a:solidFill>
                <a:schemeClr val="accent5">
                  <a:lumMod val="75000"/>
                </a:schemeClr>
              </a:solidFill>
            </a:rPr>
            <a:t> to make the CoCs smaller on film before magnification to the final image dimensions, in order to maintain a minimum desired final image resolution</a:t>
          </a:r>
          <a:r>
            <a:rPr lang="en-US" sz="1200" b="1" baseline="0">
              <a:solidFill>
                <a:schemeClr val="accent5">
                  <a:lumMod val="75000"/>
                </a:schemeClr>
              </a:solidFill>
            </a:rPr>
            <a:t> (more specifically, to maintain a miniumum desired angular resolution - wanting, in my case, all users to enjoy an angular resolution approaching 0.86 arc-minute - the limit of resolulution of healthy human eyes)</a:t>
          </a:r>
          <a:r>
            <a:rPr lang="en-US" sz="1200" b="1">
              <a:solidFill>
                <a:schemeClr val="accent5">
                  <a:lumMod val="75000"/>
                </a:schemeClr>
              </a:solidFill>
            </a:rPr>
            <a:t>.  I would</a:t>
          </a:r>
          <a:r>
            <a:rPr lang="en-US" sz="1200" b="1" baseline="0">
              <a:solidFill>
                <a:schemeClr val="accent5">
                  <a:lumMod val="75000"/>
                </a:schemeClr>
              </a:solidFill>
            </a:rPr>
            <a:t> </a:t>
          </a:r>
          <a:r>
            <a:rPr lang="en-US" sz="1200" b="1" i="1" u="sng" baseline="0">
              <a:solidFill>
                <a:schemeClr val="accent5">
                  <a:lumMod val="75000"/>
                </a:schemeClr>
              </a:solidFill>
            </a:rPr>
            <a:t>not</a:t>
          </a:r>
          <a:r>
            <a:rPr lang="en-US" sz="1200" b="1" baseline="0">
              <a:solidFill>
                <a:schemeClr val="accent5">
                  <a:lumMod val="75000"/>
                </a:schemeClr>
              </a:solidFill>
            </a:rPr>
            <a:t> want those who focus more closely than Infinity (at higher magnfications) to see a view that is "softer" than what they experince when looking at "reality."  </a:t>
          </a:r>
          <a:r>
            <a:rPr lang="en-US" sz="1200" b="1" i="1">
              <a:solidFill>
                <a:schemeClr val="accent5">
                  <a:lumMod val="75000"/>
                </a:schemeClr>
              </a:solidFill>
            </a:rPr>
            <a:t>However... </a:t>
          </a:r>
          <a:r>
            <a:rPr lang="en-US" sz="1200" b="1" i="0" baseline="0">
              <a:solidFill>
                <a:schemeClr val="accent5">
                  <a:lumMod val="75000"/>
                </a:schemeClr>
              </a:solidFill>
            </a:rPr>
            <a:t> When shooting </a:t>
          </a:r>
          <a:r>
            <a:rPr lang="en-US" sz="1200" b="1" baseline="0">
              <a:solidFill>
                <a:schemeClr val="accent5">
                  <a:lumMod val="75000"/>
                </a:schemeClr>
              </a:solidFill>
            </a:rPr>
            <a:t>3D</a:t>
          </a:r>
          <a:r>
            <a:rPr lang="en-US" sz="1200" b="1">
              <a:solidFill>
                <a:schemeClr val="accent5">
                  <a:lumMod val="75000"/>
                </a:schemeClr>
              </a:solidFill>
            </a:rPr>
            <a:t> for</a:t>
          </a:r>
          <a:r>
            <a:rPr lang="en-US" sz="1200" b="1" baseline="0">
              <a:solidFill>
                <a:schemeClr val="accent5">
                  <a:lumMod val="75000"/>
                </a:schemeClr>
              </a:solidFill>
            </a:rPr>
            <a:t> </a:t>
          </a:r>
          <a:r>
            <a:rPr lang="en-US" sz="1200" b="1">
              <a:solidFill>
                <a:schemeClr val="accent5">
                  <a:lumMod val="75000"/>
                </a:schemeClr>
              </a:solidFill>
            </a:rPr>
            <a:t>adjustable-focus viewers (or for that matter, for stereo theaters</a:t>
          </a:r>
          <a:r>
            <a:rPr lang="en-US" sz="1200" b="1" baseline="0">
              <a:solidFill>
                <a:schemeClr val="accent5">
                  <a:lumMod val="75000"/>
                </a:schemeClr>
              </a:solidFill>
            </a:rPr>
            <a:t> that have some seats that are closer to the screen than others)</a:t>
          </a:r>
          <a:r>
            <a:rPr lang="en-US" sz="1200" b="1">
              <a:solidFill>
                <a:schemeClr val="accent5">
                  <a:lumMod val="75000"/>
                </a:schemeClr>
              </a:solidFill>
            </a:rPr>
            <a:t>, users have the ability to increase the virtual image distance in a viewer,</a:t>
          </a:r>
          <a:r>
            <a:rPr lang="en-US" sz="1200" b="1" baseline="0">
              <a:solidFill>
                <a:schemeClr val="accent5">
                  <a:lumMod val="75000"/>
                </a:schemeClr>
              </a:solidFill>
            </a:rPr>
            <a:t> </a:t>
          </a:r>
          <a:r>
            <a:rPr lang="en-US" sz="1200" b="1">
              <a:solidFill>
                <a:schemeClr val="accent5">
                  <a:lumMod val="75000"/>
                </a:schemeClr>
              </a:solidFill>
            </a:rPr>
            <a:t>all the way from a minimum of 254mm, </a:t>
          </a:r>
          <a:r>
            <a:rPr lang="en-US" sz="1200" b="1">
              <a:solidFill>
                <a:schemeClr val="accent5">
                  <a:lumMod val="75000"/>
                </a:schemeClr>
              </a:solidFill>
              <a:effectLst/>
              <a:latin typeface="+mn-lt"/>
              <a:ea typeface="+mn-ea"/>
              <a:cs typeface="+mn-cs"/>
            </a:rPr>
            <a:t>for</a:t>
          </a:r>
          <a:r>
            <a:rPr lang="en-US" sz="1200" b="1" baseline="0">
              <a:solidFill>
                <a:schemeClr val="accent5">
                  <a:lumMod val="75000"/>
                </a:schemeClr>
              </a:solidFill>
              <a:effectLst/>
              <a:latin typeface="+mn-lt"/>
              <a:ea typeface="+mn-ea"/>
              <a:cs typeface="+mn-cs"/>
            </a:rPr>
            <a:t> </a:t>
          </a:r>
          <a:r>
            <a:rPr lang="en-US" sz="1200" b="1">
              <a:solidFill>
                <a:schemeClr val="accent5">
                  <a:lumMod val="75000"/>
                </a:schemeClr>
              </a:solidFill>
              <a:effectLst/>
              <a:latin typeface="+mn-lt"/>
              <a:ea typeface="+mn-ea"/>
              <a:cs typeface="+mn-cs"/>
            </a:rPr>
            <a:t>example,</a:t>
          </a:r>
          <a:r>
            <a:rPr lang="en-US" sz="1200" b="1" baseline="0">
              <a:solidFill>
                <a:schemeClr val="accent5">
                  <a:lumMod val="75000"/>
                </a:schemeClr>
              </a:solidFill>
            </a:rPr>
            <a:t> where the magnification is high, </a:t>
          </a:r>
          <a:r>
            <a:rPr lang="en-US" sz="1200" b="1">
              <a:solidFill>
                <a:schemeClr val="accent5">
                  <a:lumMod val="75000"/>
                </a:schemeClr>
              </a:solidFill>
            </a:rPr>
            <a:t>to a virtual image distance of Infinity, where the magnification is at its lowest for any given viewer FL.</a:t>
          </a:r>
          <a:r>
            <a:rPr lang="en-US" sz="1200" b="1" baseline="0">
              <a:solidFill>
                <a:schemeClr val="accent5">
                  <a:lumMod val="75000"/>
                </a:schemeClr>
              </a:solidFill>
            </a:rPr>
            <a:t>   Thus, </a:t>
          </a:r>
          <a:r>
            <a:rPr lang="en-US" sz="1200" b="1">
              <a:solidFill>
                <a:schemeClr val="accent5">
                  <a:lumMod val="75000"/>
                </a:schemeClr>
              </a:solidFill>
            </a:rPr>
            <a:t>any </a:t>
          </a:r>
          <a:r>
            <a:rPr lang="en-US" sz="1200" b="1" i="1" u="sng">
              <a:solidFill>
                <a:schemeClr val="accent5">
                  <a:lumMod val="75000"/>
                </a:schemeClr>
              </a:solidFill>
            </a:rPr>
            <a:t>savvy</a:t>
          </a:r>
          <a:r>
            <a:rPr lang="en-US" sz="1200" b="1">
              <a:solidFill>
                <a:schemeClr val="accent5">
                  <a:lumMod val="75000"/>
                </a:schemeClr>
              </a:solidFill>
            </a:rPr>
            <a:t> stereographer who is also </a:t>
          </a:r>
          <a:r>
            <a:rPr lang="en-US" sz="1200" b="1" i="1" u="sng">
              <a:solidFill>
                <a:schemeClr val="accent5">
                  <a:lumMod val="75000"/>
                </a:schemeClr>
              </a:solidFill>
            </a:rPr>
            <a:t>excessively fastidious</a:t>
          </a:r>
          <a:r>
            <a:rPr lang="en-US" sz="1200" b="1" i="0" u="none" baseline="0">
              <a:solidFill>
                <a:schemeClr val="accent5">
                  <a:lumMod val="75000"/>
                </a:schemeClr>
              </a:solidFill>
            </a:rPr>
            <a:t> (in the eyes of some),</a:t>
          </a:r>
          <a:r>
            <a:rPr lang="en-US" sz="1200" b="1">
              <a:solidFill>
                <a:schemeClr val="accent5">
                  <a:lumMod val="75000"/>
                </a:schemeClr>
              </a:solidFill>
            </a:rPr>
            <a:t> who has walked about shooting 3D </a:t>
          </a:r>
          <a:r>
            <a:rPr lang="en-US" sz="1200" b="1" baseline="0">
              <a:solidFill>
                <a:schemeClr val="accent5">
                  <a:lumMod val="75000"/>
                </a:schemeClr>
              </a:solidFill>
              <a:effectLst/>
              <a:latin typeface="+mn-lt"/>
              <a:ea typeface="+mn-ea"/>
              <a:cs typeface="+mn-cs"/>
            </a:rPr>
            <a:t>using a laser rangefinder to measure distances and a calculator</a:t>
          </a:r>
          <a:r>
            <a:rPr lang="en-US" sz="1200" b="1">
              <a:solidFill>
                <a:schemeClr val="accent5">
                  <a:lumMod val="75000"/>
                </a:schemeClr>
              </a:solidFill>
            </a:rPr>
            <a:t> akin to an HP 48G+,</a:t>
          </a:r>
          <a:r>
            <a:rPr lang="en-US" sz="1200" b="1" baseline="0">
              <a:solidFill>
                <a:schemeClr val="accent5">
                  <a:lumMod val="75000"/>
                </a:schemeClr>
              </a:solidFill>
            </a:rPr>
            <a:t> solving for </a:t>
          </a:r>
          <a:r>
            <a:rPr lang="en-US" sz="1200" b="1">
              <a:solidFill>
                <a:schemeClr val="accent5">
                  <a:lumMod val="75000"/>
                </a:schemeClr>
              </a:solidFill>
            </a:rPr>
            <a:t>Base</a:t>
          </a:r>
          <a:r>
            <a:rPr lang="en-US" sz="1200" b="1" baseline="0">
              <a:solidFill>
                <a:schemeClr val="accent5">
                  <a:lumMod val="75000"/>
                </a:schemeClr>
              </a:solidFill>
            </a:rPr>
            <a:t> (if willing to vary the base) or solving for % of MA0FD (when shooting with a fixed base)</a:t>
          </a:r>
          <a:r>
            <a:rPr lang="en-US" sz="1200" b="1">
              <a:solidFill>
                <a:schemeClr val="accent5">
                  <a:lumMod val="75000"/>
                </a:schemeClr>
              </a:solidFill>
              <a:effectLst/>
            </a:rPr>
            <a:t>, </a:t>
          </a:r>
          <a:r>
            <a:rPr lang="en-US" sz="1200" b="1" baseline="0">
              <a:solidFill>
                <a:schemeClr val="accent5">
                  <a:lumMod val="75000"/>
                </a:schemeClr>
              </a:solidFill>
              <a:effectLst/>
            </a:rPr>
            <a:t>would remain </a:t>
          </a:r>
          <a:r>
            <a:rPr lang="en-US" sz="1200" b="1">
              <a:solidFill>
                <a:schemeClr val="accent5">
                  <a:lumMod val="75000"/>
                </a:schemeClr>
              </a:solidFill>
            </a:rPr>
            <a:t>completely unaware, as I had been, that they should specify a virtual image distance of Infinity, rather than 254mm, when solving for either Base or for % of MAOFD.  Fortunately, I had only been shooting at about 1/3 stop wider than I could have been.  A better way of saying this</a:t>
          </a:r>
          <a:r>
            <a:rPr lang="en-US" sz="1200" b="1" baseline="0">
              <a:solidFill>
                <a:schemeClr val="accent5">
                  <a:lumMod val="75000"/>
                </a:schemeClr>
              </a:solidFill>
            </a:rPr>
            <a:t> is </a:t>
          </a:r>
          <a:r>
            <a:rPr lang="en-US" sz="1200" b="1">
              <a:solidFill>
                <a:schemeClr val="accent5">
                  <a:lumMod val="75000"/>
                </a:schemeClr>
              </a:solidFill>
            </a:rPr>
            <a:t>that I was always shooting subject spaces that were 1/3 stop less deep than I could have been shooting (for my desired minimums of final</a:t>
          </a:r>
          <a:r>
            <a:rPr lang="en-US" sz="1200" b="1" baseline="0">
              <a:solidFill>
                <a:schemeClr val="accent5">
                  <a:lumMod val="75000"/>
                </a:schemeClr>
              </a:solidFill>
            </a:rPr>
            <a:t> ima</a:t>
          </a:r>
          <a:r>
            <a:rPr lang="en-US" sz="1200" b="1">
              <a:solidFill>
                <a:schemeClr val="accent5">
                  <a:lumMod val="75000"/>
                </a:schemeClr>
              </a:solidFill>
            </a:rPr>
            <a:t>ge resolution and % of MAOFD).</a:t>
          </a:r>
        </a:p>
        <a:p>
          <a:pPr rtl="0"/>
          <a:endParaRPr lang="en-US" sz="1200"/>
        </a:p>
        <a:p>
          <a:pPr rtl="0"/>
          <a:r>
            <a:rPr lang="en-US" sz="1200" b="1" i="1">
              <a:solidFill>
                <a:srgbClr val="7030A0"/>
              </a:solidFill>
            </a:rPr>
            <a:t>This is because the lower magnifications had with viewers focused at Infinity accommodate the shooting of intrinsically deeper subject spaces (assuming you are one who routinely uses Base calculations</a:t>
          </a:r>
          <a:r>
            <a:rPr lang="en-US" sz="1200" b="1" i="1" baseline="0">
              <a:solidFill>
                <a:srgbClr val="7030A0"/>
              </a:solidFill>
            </a:rPr>
            <a:t> or pre-calcualted tables</a:t>
          </a:r>
          <a:r>
            <a:rPr lang="en-US" sz="1200" b="1" i="1">
              <a:solidFill>
                <a:srgbClr val="7030A0"/>
              </a:solidFill>
            </a:rPr>
            <a:t> in the field.)  I had never before understood that I needed to calculate </a:t>
          </a:r>
          <a:r>
            <a:rPr lang="en-US" sz="1200" b="1" i="1">
              <a:solidFill>
                <a:srgbClr val="00B0F0"/>
              </a:solidFill>
            </a:rPr>
            <a:t>Base</a:t>
          </a:r>
          <a:r>
            <a:rPr lang="en-US" sz="1200" b="1" i="1">
              <a:solidFill>
                <a:srgbClr val="7030A0"/>
              </a:solidFill>
            </a:rPr>
            <a:t> (or </a:t>
          </a:r>
          <a:r>
            <a:rPr lang="en-US" sz="1200" b="1" i="1">
              <a:solidFill>
                <a:srgbClr val="00B0F0"/>
              </a:solidFill>
            </a:rPr>
            <a:t>% of MAOFD</a:t>
          </a:r>
          <a:r>
            <a:rPr lang="en-US" sz="1200" b="1" i="1">
              <a:solidFill>
                <a:srgbClr val="7030A0"/>
              </a:solidFill>
            </a:rPr>
            <a:t>), not for </a:t>
          </a:r>
          <a:r>
            <a:rPr lang="en-US" sz="1200" b="1" i="1">
              <a:solidFill>
                <a:srgbClr val="00B0F0"/>
              </a:solidFill>
            </a:rPr>
            <a:t>Di</a:t>
          </a:r>
          <a:r>
            <a:rPr lang="en-US" sz="1200" b="1" i="1">
              <a:solidFill>
                <a:srgbClr val="7030A0"/>
              </a:solidFill>
            </a:rPr>
            <a:t> = 254mm, but rather for </a:t>
          </a:r>
          <a:r>
            <a:rPr lang="en-US" sz="1200" b="1" i="1">
              <a:solidFill>
                <a:srgbClr val="00B0F0"/>
              </a:solidFill>
            </a:rPr>
            <a:t>Di </a:t>
          </a:r>
          <a:r>
            <a:rPr lang="en-US" sz="1200" b="1" i="1">
              <a:solidFill>
                <a:srgbClr val="7030A0"/>
              </a:solidFill>
            </a:rPr>
            <a:t>= Infinity, because the latter is more demanding, </a:t>
          </a:r>
          <a:r>
            <a:rPr lang="en-US" sz="1200" b="1" i="1" u="sng">
              <a:solidFill>
                <a:srgbClr val="7030A0"/>
              </a:solidFill>
            </a:rPr>
            <a:t>literally due to the lower magnification had at Infiniity allowing the capture of deeper subject spaces</a:t>
          </a:r>
          <a:r>
            <a:rPr lang="en-US" sz="1200" b="1" i="1" u="none">
              <a:solidFill>
                <a:srgbClr val="7030A0"/>
              </a:solidFill>
            </a:rPr>
            <a:t> while maintaing</a:t>
          </a:r>
          <a:r>
            <a:rPr lang="en-US" sz="1200" b="1" i="1" u="none" baseline="0">
              <a:solidFill>
                <a:srgbClr val="7030A0"/>
              </a:solidFill>
            </a:rPr>
            <a:t> desired</a:t>
          </a:r>
          <a:r>
            <a:rPr lang="en-US" sz="1200" b="1" i="1">
              <a:solidFill>
                <a:srgbClr val="7030A0"/>
              </a:solidFill>
            </a:rPr>
            <a:t> minimums for resolution and OFD.   </a:t>
          </a:r>
        </a:p>
        <a:p>
          <a:pPr rtl="0"/>
          <a:endParaRPr lang="en-US" sz="1200" b="1" i="1">
            <a:solidFill>
              <a:srgbClr val="7030A0"/>
            </a:solidFill>
          </a:endParaRPr>
        </a:p>
        <a:p>
          <a:pPr marL="0" marR="0" lvl="0" indent="0" defTabSz="914400" rtl="0" eaLnBrk="1" fontAlgn="auto" latinLnBrk="0" hangingPunct="1">
            <a:lnSpc>
              <a:spcPct val="100000"/>
            </a:lnSpc>
            <a:spcBef>
              <a:spcPts val="0"/>
            </a:spcBef>
            <a:spcAft>
              <a:spcPts val="0"/>
            </a:spcAft>
            <a:buClrTx/>
            <a:buSzTx/>
            <a:buFontTx/>
            <a:buNone/>
            <a:tabLst/>
            <a:defRPr/>
          </a:pPr>
          <a:r>
            <a:rPr lang="en-US" sz="1400" b="1" i="1">
              <a:solidFill>
                <a:srgbClr val="00B050"/>
              </a:solidFill>
            </a:rPr>
            <a:t>Another way of putting it</a:t>
          </a:r>
          <a:r>
            <a:rPr lang="en-US" sz="1400" b="1" i="1" baseline="0">
              <a:solidFill>
                <a:srgbClr val="00B050"/>
              </a:solidFill>
            </a:rPr>
            <a:t> is to say that when shooting 3D for adjustable-focus viewers, we have to secure our Desired Final Image Resolution (my choice being 8 lp/mm) at the more challenging magnification (</a:t>
          </a:r>
          <a:r>
            <a:rPr lang="en-US" sz="1400" b="1" i="1" baseline="0">
              <a:solidFill>
                <a:srgbClr val="00B0F0"/>
              </a:solidFill>
            </a:rPr>
            <a:t>Di </a:t>
          </a:r>
          <a:r>
            <a:rPr lang="en-US" sz="1400" b="1" i="1" baseline="0">
              <a:solidFill>
                <a:srgbClr val="00B050"/>
              </a:solidFill>
            </a:rPr>
            <a:t>= 254mm), while </a:t>
          </a:r>
          <a:r>
            <a:rPr lang="en-US" sz="1600" b="1" i="1" u="sng" baseline="0">
              <a:solidFill>
                <a:srgbClr val="00B050"/>
              </a:solidFill>
            </a:rPr>
            <a:t>also</a:t>
          </a:r>
          <a:r>
            <a:rPr lang="en-US" sz="1400" b="1" i="1" baseline="0">
              <a:solidFill>
                <a:srgbClr val="00B050"/>
              </a:solidFill>
            </a:rPr>
            <a:t> taking advantage of shooting the deeper subject spaces possible at the lower magnification (</a:t>
          </a:r>
          <a:r>
            <a:rPr lang="en-US" sz="1400" b="1" i="1" baseline="0">
              <a:solidFill>
                <a:srgbClr val="00B0F0"/>
              </a:solidFill>
            </a:rPr>
            <a:t>Di </a:t>
          </a:r>
          <a:r>
            <a:rPr lang="en-US" sz="1400" b="1" i="1" baseline="0">
              <a:solidFill>
                <a:srgbClr val="00B050"/>
              </a:solidFill>
            </a:rPr>
            <a:t>= Infinity), such that no matter how a user focuses the viewer, they will experience our desired final image resolution (at any magnfication possible with that </a:t>
          </a:r>
          <a:r>
            <a:rPr lang="en-US" sz="1400" b="1" i="1" baseline="0">
              <a:solidFill>
                <a:srgbClr val="00B0F0"/>
              </a:solidFill>
            </a:rPr>
            <a:t>Viewer FL</a:t>
          </a:r>
          <a:r>
            <a:rPr lang="en-US" sz="1400" b="1" i="1" baseline="0">
              <a:solidFill>
                <a:srgbClr val="00B050"/>
              </a:solidFill>
            </a:rPr>
            <a:t>), with every view having an OFD that satisfies our minimum </a:t>
          </a:r>
          <a:r>
            <a:rPr lang="en-US" sz="1400" b="1" i="1" baseline="0">
              <a:solidFill>
                <a:srgbClr val="00B0F0"/>
              </a:solidFill>
            </a:rPr>
            <a:t>% of MAOFD </a:t>
          </a:r>
          <a:r>
            <a:rPr lang="en-US" sz="1400" b="1" i="1" baseline="0">
              <a:solidFill>
                <a:srgbClr val="00B050"/>
              </a:solidFill>
            </a:rPr>
            <a:t>(my choice being 70%).  </a:t>
          </a:r>
        </a:p>
        <a:p>
          <a:pPr marL="0" marR="0" lvl="0" indent="0" defTabSz="914400" rtl="0" eaLnBrk="1" fontAlgn="auto" latinLnBrk="0" hangingPunct="1">
            <a:lnSpc>
              <a:spcPct val="100000"/>
            </a:lnSpc>
            <a:spcBef>
              <a:spcPts val="0"/>
            </a:spcBef>
            <a:spcAft>
              <a:spcPts val="0"/>
            </a:spcAft>
            <a:buClrTx/>
            <a:buSzTx/>
            <a:buFontTx/>
            <a:buNone/>
            <a:tabLst/>
            <a:defRPr/>
          </a:pPr>
          <a:br>
            <a:rPr lang="en-US" sz="1400" b="1" i="1" baseline="0">
              <a:solidFill>
                <a:srgbClr val="00B050"/>
              </a:solidFill>
            </a:rPr>
          </a:br>
          <a:r>
            <a:rPr lang="en-US" sz="1400" b="1" i="1" baseline="0">
              <a:solidFill>
                <a:srgbClr val="00B050"/>
              </a:solidFill>
              <a:latin typeface="+mn-lt"/>
              <a:ea typeface="+mn-ea"/>
              <a:cs typeface="+mn-cs"/>
            </a:rPr>
            <a:t>So, when shooting 3D for adjustable-focus viewers, we want to achieve our desired minimum % of MAOFD, not only for those who focus at 254mm, but also for those who focus at Infinity (and everything in between).  And for all users, we want to secure our minimum desired resolution at all viewing distances.  This translates to </a:t>
          </a:r>
          <a:r>
            <a:rPr lang="en-US" sz="1400" b="1" i="1" u="sng" baseline="0">
              <a:solidFill>
                <a:srgbClr val="00B050"/>
              </a:solidFill>
              <a:latin typeface="+mn-lt"/>
              <a:ea typeface="+mn-ea"/>
              <a:cs typeface="+mn-cs"/>
            </a:rPr>
            <a:t>always</a:t>
          </a:r>
          <a:r>
            <a:rPr lang="en-US" sz="1400" b="1" i="1" baseline="0">
              <a:solidFill>
                <a:srgbClr val="00B050"/>
              </a:solidFill>
              <a:latin typeface="+mn-lt"/>
              <a:ea typeface="+mn-ea"/>
              <a:cs typeface="+mn-cs"/>
            </a:rPr>
            <a:t> shooting subject spaces that fit the </a:t>
          </a:r>
          <a:r>
            <a:rPr lang="en-US" sz="1400" b="1" i="1" u="sng" baseline="0">
              <a:solidFill>
                <a:srgbClr val="00B050"/>
              </a:solidFill>
              <a:latin typeface="+mn-lt"/>
              <a:ea typeface="+mn-ea"/>
              <a:cs typeface="+mn-cs"/>
            </a:rPr>
            <a:t>larger</a:t>
          </a:r>
          <a:r>
            <a:rPr lang="en-US" sz="1400" b="1" i="1" baseline="0">
              <a:solidFill>
                <a:srgbClr val="00B050"/>
              </a:solidFill>
              <a:latin typeface="+mn-lt"/>
              <a:ea typeface="+mn-ea"/>
              <a:cs typeface="+mn-cs"/>
            </a:rPr>
            <a:t> </a:t>
          </a:r>
          <a:r>
            <a:rPr lang="en-US" sz="1400" b="1" i="1" baseline="0">
              <a:solidFill>
                <a:srgbClr val="00B0F0"/>
              </a:solidFill>
              <a:latin typeface="+mn-lt"/>
              <a:ea typeface="+mn-ea"/>
              <a:cs typeface="+mn-cs"/>
            </a:rPr>
            <a:t>Eq. 2 Key f-Number </a:t>
          </a:r>
          <a:r>
            <a:rPr lang="en-US" sz="1400" b="1" i="1" baseline="0">
              <a:solidFill>
                <a:srgbClr val="00B050"/>
              </a:solidFill>
              <a:latin typeface="+mn-lt"/>
              <a:ea typeface="+mn-ea"/>
              <a:cs typeface="+mn-cs"/>
            </a:rPr>
            <a:t>that's calculated to satisfy resolution and OFD minimums for when the viewer is focused at </a:t>
          </a:r>
          <a:r>
            <a:rPr lang="en-US" sz="1400" b="1" i="1" u="sng" baseline="0">
              <a:solidFill>
                <a:srgbClr val="00B050"/>
              </a:solidFill>
              <a:latin typeface="+mn-lt"/>
              <a:ea typeface="+mn-ea"/>
              <a:cs typeface="+mn-cs"/>
            </a:rPr>
            <a:t>Infinity</a:t>
          </a:r>
          <a:r>
            <a:rPr lang="en-US" sz="1400" b="1" i="1" baseline="0">
              <a:solidFill>
                <a:srgbClr val="00B050"/>
              </a:solidFill>
              <a:latin typeface="+mn-lt"/>
              <a:ea typeface="+mn-ea"/>
              <a:cs typeface="+mn-cs"/>
            </a:rPr>
            <a:t>, not at the </a:t>
          </a:r>
          <a:r>
            <a:rPr lang="en-US" sz="1400" b="1" i="1" u="sng" baseline="0">
              <a:solidFill>
                <a:srgbClr val="00B050"/>
              </a:solidFill>
              <a:latin typeface="+mn-lt"/>
              <a:ea typeface="+mn-ea"/>
              <a:cs typeface="+mn-cs"/>
            </a:rPr>
            <a:t>smaller</a:t>
          </a:r>
          <a:r>
            <a:rPr lang="en-US" sz="1400" b="1" i="1" baseline="0">
              <a:solidFill>
                <a:srgbClr val="00B050"/>
              </a:solidFill>
              <a:latin typeface="+mn-lt"/>
              <a:ea typeface="+mn-ea"/>
              <a:cs typeface="+mn-cs"/>
            </a:rPr>
            <a:t> </a:t>
          </a:r>
          <a:r>
            <a:rPr lang="en-US" sz="1400" b="1" i="1" baseline="0">
              <a:solidFill>
                <a:srgbClr val="00B0F0"/>
              </a:solidFill>
              <a:latin typeface="+mn-lt"/>
              <a:ea typeface="+mn-ea"/>
              <a:cs typeface="+mn-cs"/>
            </a:rPr>
            <a:t>Eq. 1 Key f-Number</a:t>
          </a:r>
          <a:r>
            <a:rPr lang="en-US" sz="1400" b="1" i="1" baseline="0">
              <a:solidFill>
                <a:srgbClr val="00B050"/>
              </a:solidFill>
              <a:latin typeface="+mn-lt"/>
              <a:ea typeface="+mn-ea"/>
              <a:cs typeface="+mn-cs"/>
            </a:rPr>
            <a:t>, that only satisifies resolution and OFD minimums for users focusing at </a:t>
          </a:r>
          <a:r>
            <a:rPr lang="en-US" sz="1400" b="1" i="1" u="sng" baseline="0">
              <a:solidFill>
                <a:srgbClr val="00B050"/>
              </a:solidFill>
              <a:latin typeface="+mn-lt"/>
              <a:ea typeface="+mn-ea"/>
              <a:cs typeface="+mn-cs"/>
            </a:rPr>
            <a:t>254mm (or at some other virtual image distance less than Infinity)</a:t>
          </a:r>
          <a:r>
            <a:rPr lang="en-US" sz="1400" b="1" i="1" baseline="0">
              <a:solidFill>
                <a:srgbClr val="00B050"/>
              </a:solidFill>
              <a:latin typeface="+mn-lt"/>
              <a:ea typeface="+mn-ea"/>
              <a:cs typeface="+mn-cs"/>
            </a:rPr>
            <a:t>.</a:t>
          </a:r>
        </a:p>
        <a:p>
          <a:pPr marL="0" marR="0" lvl="0" indent="0" defTabSz="914400" rtl="0" eaLnBrk="1" fontAlgn="auto" latinLnBrk="0" hangingPunct="1">
            <a:lnSpc>
              <a:spcPct val="100000"/>
            </a:lnSpc>
            <a:spcBef>
              <a:spcPts val="0"/>
            </a:spcBef>
            <a:spcAft>
              <a:spcPts val="0"/>
            </a:spcAft>
            <a:buClrTx/>
            <a:buSzTx/>
            <a:buFontTx/>
            <a:buNone/>
            <a:tabLst/>
            <a:defRPr/>
          </a:pPr>
          <a:endParaRPr lang="en-US" sz="1600" b="1" i="1">
            <a:solidFill>
              <a:srgbClr val="00B050"/>
            </a:solidFill>
          </a:endParaRPr>
        </a:p>
        <a:p>
          <a:pPr rtl="0"/>
          <a:r>
            <a:rPr lang="en-US" sz="1200" b="1">
              <a:solidFill>
                <a:schemeClr val="accent5">
                  <a:lumMod val="75000"/>
                </a:schemeClr>
              </a:solidFill>
            </a:rPr>
            <a:t>It's analogous to shooting for a 2D print, where you know that one person will never view the print any closer than 50cm vs. another who will always view the print standing twice as close, at 25cm.  For the person who always</a:t>
          </a:r>
          <a:r>
            <a:rPr lang="en-US" sz="1200" b="1" baseline="0">
              <a:solidFill>
                <a:schemeClr val="accent5">
                  <a:lumMod val="75000"/>
                </a:schemeClr>
              </a:solidFill>
            </a:rPr>
            <a:t> stands at 50cm, y</a:t>
          </a:r>
          <a:r>
            <a:rPr lang="en-US" sz="1200" b="1">
              <a:solidFill>
                <a:schemeClr val="accent5">
                  <a:lumMod val="75000"/>
                </a:schemeClr>
              </a:solidFill>
            </a:rPr>
            <a:t>ou can shoot deeper subject spaces without stopping down any further than</a:t>
          </a:r>
          <a:r>
            <a:rPr lang="en-US" sz="1200" b="1" baseline="0">
              <a:solidFill>
                <a:schemeClr val="accent5">
                  <a:lumMod val="75000"/>
                </a:schemeClr>
              </a:solidFill>
            </a:rPr>
            <a:t> is needed to secure your desired final image resolution for the person who stands at half that distance - at 25cm, </a:t>
          </a:r>
          <a:r>
            <a:rPr lang="en-US" sz="1200" b="1">
              <a:solidFill>
                <a:schemeClr val="accent5">
                  <a:lumMod val="75000"/>
                </a:schemeClr>
              </a:solidFill>
            </a:rPr>
            <a:t>but if you begin shooting deeper subject spaces for that person who stands at 50cm, you MUST stop down further to maintain your desired final image resolution for that other person who always views the print at 25cm.  Haha!   </a:t>
          </a:r>
        </a:p>
        <a:p>
          <a:pPr rtl="0"/>
          <a:endParaRPr lang="en-US" sz="1200" b="1">
            <a:solidFill>
              <a:schemeClr val="accent5">
                <a:lumMod val="75000"/>
              </a:schemeClr>
            </a:solidFill>
          </a:endParaRPr>
        </a:p>
        <a:p>
          <a:pPr rtl="0"/>
          <a:r>
            <a:rPr lang="en-US" sz="1200" b="1">
              <a:solidFill>
                <a:schemeClr val="accent5">
                  <a:lumMod val="75000"/>
                </a:schemeClr>
              </a:solidFill>
            </a:rPr>
            <a:t>Of course, you won't find this written in any book or article or forum post, anywhere.  It's an epiphany that only applies to this niche context, where a stereographer is diligently striving to constantly record subjectively specified minimums for both final image resolution and OFD, when using fixed-base stereo cameras or minimized-base twin rigs (to keep the </a:t>
          </a:r>
          <a:r>
            <a:rPr lang="en-US" sz="1200" b="1">
              <a:solidFill>
                <a:srgbClr val="00B0F0"/>
              </a:solidFill>
            </a:rPr>
            <a:t>Base</a:t>
          </a:r>
          <a:r>
            <a:rPr lang="en-US" sz="1200" b="1">
              <a:solidFill>
                <a:schemeClr val="accent5">
                  <a:lumMod val="75000"/>
                </a:schemeClr>
              </a:solidFill>
            </a:rPr>
            <a:t> as close as possible to 65mm).  Frank Di Marzio and I had never discussed this</a:t>
          </a:r>
          <a:r>
            <a:rPr lang="en-US" sz="1200" b="1" baseline="0">
              <a:solidFill>
                <a:schemeClr val="accent5">
                  <a:lumMod val="75000"/>
                </a:schemeClr>
              </a:solidFill>
            </a:rPr>
            <a:t> - it was </a:t>
          </a:r>
          <a:r>
            <a:rPr lang="en-US" sz="1200" b="1">
              <a:solidFill>
                <a:schemeClr val="accent5">
                  <a:lumMod val="75000"/>
                </a:schemeClr>
              </a:solidFill>
            </a:rPr>
            <a:t>next to impossible to have discovered this truth when only solving for </a:t>
          </a:r>
          <a:r>
            <a:rPr lang="en-US" sz="1200" b="1">
              <a:solidFill>
                <a:srgbClr val="00B0F0"/>
              </a:solidFill>
            </a:rPr>
            <a:t>Base</a:t>
          </a:r>
          <a:r>
            <a:rPr lang="en-US" sz="1200" b="1">
              <a:solidFill>
                <a:schemeClr val="accent5">
                  <a:lumMod val="75000"/>
                </a:schemeClr>
              </a:solidFill>
            </a:rPr>
            <a:t> or for </a:t>
          </a:r>
          <a:r>
            <a:rPr lang="en-US" sz="1200" b="1">
              <a:solidFill>
                <a:srgbClr val="00B0F0"/>
              </a:solidFill>
            </a:rPr>
            <a:t>% of MAOFD</a:t>
          </a:r>
          <a:r>
            <a:rPr lang="en-US" sz="1200" b="1">
              <a:solidFill>
                <a:schemeClr val="accent5">
                  <a:lumMod val="75000"/>
                </a:schemeClr>
              </a:solidFill>
            </a:rPr>
            <a:t>, but it slaps you in the face when twice solving for </a:t>
          </a:r>
          <a:r>
            <a:rPr lang="en-US" sz="1200" b="1">
              <a:solidFill>
                <a:srgbClr val="00B0F0"/>
              </a:solidFill>
            </a:rPr>
            <a:t>N</a:t>
          </a:r>
          <a:r>
            <a:rPr lang="en-US" sz="1200" b="1">
              <a:solidFill>
                <a:schemeClr val="accent5">
                  <a:lumMod val="75000"/>
                </a:schemeClr>
              </a:solidFill>
            </a:rPr>
            <a:t>, comparing </a:t>
          </a:r>
          <a:r>
            <a:rPr lang="en-US" sz="1200" b="1">
              <a:solidFill>
                <a:srgbClr val="00B0F0"/>
              </a:solidFill>
            </a:rPr>
            <a:t>Di</a:t>
          </a:r>
          <a:r>
            <a:rPr lang="en-US" sz="1200" b="1">
              <a:solidFill>
                <a:schemeClr val="accent5">
                  <a:lumMod val="75000"/>
                </a:schemeClr>
              </a:solidFill>
            </a:rPr>
            <a:t> = 254 to </a:t>
          </a:r>
          <a:r>
            <a:rPr lang="en-US" sz="1200" b="1">
              <a:solidFill>
                <a:srgbClr val="00B0F0"/>
              </a:solidFill>
            </a:rPr>
            <a:t>Di</a:t>
          </a:r>
          <a:r>
            <a:rPr lang="en-US" sz="1200" b="1">
              <a:solidFill>
                <a:schemeClr val="accent5">
                  <a:lumMod val="75000"/>
                </a:schemeClr>
              </a:solidFill>
            </a:rPr>
            <a:t> = Infinity.   </a:t>
          </a:r>
        </a:p>
        <a:p>
          <a:pPr rtl="0"/>
          <a:br>
            <a:rPr lang="en-US" sz="1200" b="1">
              <a:solidFill>
                <a:schemeClr val="accent5">
                  <a:lumMod val="75000"/>
                </a:schemeClr>
              </a:solidFill>
            </a:rPr>
          </a:br>
          <a:r>
            <a:rPr lang="en-US" sz="1200" b="1">
              <a:solidFill>
                <a:schemeClr val="accent5">
                  <a:lumMod val="75000"/>
                </a:schemeClr>
              </a:solidFill>
            </a:rPr>
            <a:t>Mike</a:t>
          </a:r>
        </a:p>
      </xdr:txBody>
    </xdr:sp>
    <xdr:clientData/>
  </xdr:oneCellAnchor>
  <xdr:oneCellAnchor>
    <xdr:from>
      <xdr:col>2</xdr:col>
      <xdr:colOff>0</xdr:colOff>
      <xdr:row>159</xdr:row>
      <xdr:rowOff>16329</xdr:rowOff>
    </xdr:from>
    <xdr:ext cx="16603717" cy="7026728"/>
    <xdr:sp macro="" textlink="">
      <xdr:nvSpPr>
        <xdr:cNvPr id="9" name="TextBox 8">
          <a:extLst>
            <a:ext uri="{FF2B5EF4-FFF2-40B4-BE49-F238E27FC236}">
              <a16:creationId xmlns:a16="http://schemas.microsoft.com/office/drawing/2014/main" id="{524223D3-106E-476E-A40A-19FAE2B85308}"/>
            </a:ext>
          </a:extLst>
        </xdr:cNvPr>
        <xdr:cNvSpPr txBox="1"/>
      </xdr:nvSpPr>
      <xdr:spPr>
        <a:xfrm>
          <a:off x="223157" y="31916915"/>
          <a:ext cx="16603717" cy="7026728"/>
        </a:xfrm>
        <a:prstGeom prst="rect">
          <a:avLst/>
        </a:prstGeom>
        <a:solidFill>
          <a:sysClr val="window" lastClr="FFFFFF"/>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1" i="0" u="none" baseline="0">
              <a:solidFill>
                <a:srgbClr val="980CC4"/>
              </a:solidFill>
              <a:effectLst/>
              <a:latin typeface="+mn-lt"/>
              <a:ea typeface="+mn-ea"/>
              <a:cs typeface="+mn-cs"/>
            </a:rPr>
            <a:t>When calculating a </a:t>
          </a:r>
          <a:r>
            <a:rPr lang="en-US" sz="1300" b="1" i="1" u="none" baseline="0">
              <a:solidFill>
                <a:srgbClr val="00B0F0"/>
              </a:solidFill>
              <a:effectLst/>
              <a:latin typeface="+mn-lt"/>
              <a:ea typeface="+mn-ea"/>
              <a:cs typeface="+mn-cs"/>
            </a:rPr>
            <a:t>Key f-Number</a:t>
          </a:r>
          <a:r>
            <a:rPr lang="en-US" sz="1400" b="1" i="1" u="none" baseline="0">
              <a:solidFill>
                <a:srgbClr val="00B0F0"/>
              </a:solidFill>
              <a:effectLst/>
              <a:latin typeface="+mn-lt"/>
              <a:ea typeface="+mn-ea"/>
              <a:cs typeface="+mn-cs"/>
            </a:rPr>
            <a:t> </a:t>
          </a:r>
          <a:r>
            <a:rPr lang="en-US" sz="1200" b="1" i="0" u="none" baseline="0">
              <a:solidFill>
                <a:srgbClr val="980CC4"/>
              </a:solidFill>
              <a:effectLst/>
              <a:latin typeface="+mn-lt"/>
              <a:ea typeface="+mn-ea"/>
              <a:cs typeface="+mn-cs"/>
            </a:rPr>
            <a:t>with which to shoot 3D, as originally intended by Knut Andersson, I vigorously recommend calculating it for a combination of typical and worst-case constants:  </a:t>
          </a:r>
          <a:r>
            <a:rPr lang="en-US" sz="1200" b="1" i="1" u="sng" baseline="0">
              <a:solidFill>
                <a:srgbClr val="980CC4"/>
              </a:solidFill>
              <a:effectLst/>
              <a:latin typeface="+mn-lt"/>
              <a:ea typeface="+mn-ea"/>
              <a:cs typeface="+mn-cs"/>
            </a:rPr>
            <a:t>Typical</a:t>
          </a:r>
          <a:r>
            <a:rPr lang="en-US" sz="1200" b="1" i="0" u="none" baseline="0">
              <a:solidFill>
                <a:srgbClr val="980CC4"/>
              </a:solidFill>
              <a:effectLst/>
              <a:latin typeface="+mn-lt"/>
              <a:ea typeface="+mn-ea"/>
              <a:cs typeface="+mn-cs"/>
            </a:rPr>
            <a:t>, as in specifying </a:t>
          </a:r>
          <a:r>
            <a:rPr lang="en-US" sz="1200" b="1" i="1" u="none" baseline="0">
              <a:solidFill>
                <a:srgbClr val="00B0F0"/>
              </a:solidFill>
              <a:effectLst/>
              <a:latin typeface="+mn-lt"/>
              <a:ea typeface="+mn-ea"/>
              <a:cs typeface="+mn-cs"/>
            </a:rPr>
            <a:t>Fv = 75mm </a:t>
          </a:r>
          <a:r>
            <a:rPr lang="en-US" sz="1200" b="1" i="0" u="none" baseline="0">
              <a:solidFill>
                <a:srgbClr val="980CC4"/>
              </a:solidFill>
              <a:effectLst/>
              <a:latin typeface="+mn-lt"/>
              <a:ea typeface="+mn-ea"/>
              <a:cs typeface="+mn-cs"/>
            </a:rPr>
            <a:t>(for MF3D viewers), and </a:t>
          </a:r>
          <a:r>
            <a:rPr lang="en-US" sz="1200" b="1" i="1" u="sng" baseline="0">
              <a:solidFill>
                <a:srgbClr val="980CC4"/>
              </a:solidFill>
              <a:effectLst/>
              <a:latin typeface="+mn-lt"/>
              <a:ea typeface="+mn-ea"/>
              <a:cs typeface="+mn-cs"/>
            </a:rPr>
            <a:t>worst-case</a:t>
          </a:r>
          <a:r>
            <a:rPr lang="en-US" sz="1200" b="1" i="0" u="none" baseline="0">
              <a:solidFill>
                <a:srgbClr val="980CC4"/>
              </a:solidFill>
              <a:effectLst/>
              <a:latin typeface="+mn-lt"/>
              <a:ea typeface="+mn-ea"/>
              <a:cs typeface="+mn-cs"/>
            </a:rPr>
            <a:t> as in specifying the greatest achievable Virtual Image Distance (</a:t>
          </a:r>
          <a:r>
            <a:rPr lang="en-US" sz="1200" b="1" i="1" u="none" baseline="0">
              <a:solidFill>
                <a:srgbClr val="00B0F0"/>
              </a:solidFill>
              <a:effectLst/>
              <a:latin typeface="+mn-lt"/>
              <a:ea typeface="+mn-ea"/>
              <a:cs typeface="+mn-cs"/>
            </a:rPr>
            <a:t>Di = Infinity</a:t>
          </a:r>
          <a:r>
            <a:rPr lang="en-US" sz="1200" b="1" i="0" u="none" baseline="0">
              <a:solidFill>
                <a:srgbClr val="980CC4"/>
              </a:solidFill>
              <a:effectLst/>
              <a:latin typeface="+mn-lt"/>
              <a:ea typeface="+mn-ea"/>
              <a:cs typeface="+mn-cs"/>
            </a:rPr>
            <a:t>), and lastly, a value of </a:t>
          </a:r>
          <a:r>
            <a:rPr lang="en-US" sz="1200" b="1" i="1" u="none" baseline="0">
              <a:solidFill>
                <a:srgbClr val="00B0F0"/>
              </a:solidFill>
              <a:effectLst/>
              <a:latin typeface="+mn-lt"/>
              <a:ea typeface="+mn-ea"/>
              <a:cs typeface="+mn-cs"/>
            </a:rPr>
            <a:t>Ca</a:t>
          </a:r>
          <a:r>
            <a:rPr lang="en-US" sz="1200" b="1" i="0" u="none" baseline="0">
              <a:solidFill>
                <a:srgbClr val="980CC4"/>
              </a:solidFill>
              <a:effectLst/>
              <a:latin typeface="+mn-lt"/>
              <a:ea typeface="+mn-ea"/>
              <a:cs typeface="+mn-cs"/>
            </a:rPr>
            <a:t> that will support a Desired Final Image Resolution of </a:t>
          </a:r>
          <a:r>
            <a:rPr lang="en-US" sz="1200" b="1" i="1" u="sng" baseline="0">
              <a:solidFill>
                <a:srgbClr val="980CC4"/>
              </a:solidFill>
              <a:effectLst/>
              <a:latin typeface="+mn-lt"/>
              <a:ea typeface="+mn-ea"/>
              <a:cs typeface="+mn-cs"/>
            </a:rPr>
            <a:t>8 lp/mm when Di = 254mm</a:t>
          </a:r>
          <a:r>
            <a:rPr lang="en-US" sz="1200" b="1" i="1" u="none" baseline="0">
              <a:solidFill>
                <a:srgbClr val="980CC4"/>
              </a:solidFill>
              <a:effectLst/>
              <a:latin typeface="+mn-lt"/>
              <a:ea typeface="+mn-ea"/>
              <a:cs typeface="+mn-cs"/>
            </a:rPr>
            <a:t>, </a:t>
          </a:r>
          <a:r>
            <a:rPr lang="en-US" sz="1200" b="1" i="0" u="none" baseline="0">
              <a:solidFill>
                <a:srgbClr val="980CC4"/>
              </a:solidFill>
              <a:effectLst/>
              <a:latin typeface="+mn-lt"/>
              <a:ea typeface="+mn-ea"/>
              <a:cs typeface="+mn-cs"/>
            </a:rPr>
            <a:t>taking into account not only </a:t>
          </a:r>
          <a:r>
            <a:rPr lang="en-US" sz="1200" b="1" i="1" u="sng" baseline="0">
              <a:solidFill>
                <a:srgbClr val="980CC4"/>
              </a:solidFill>
              <a:effectLst/>
              <a:latin typeface="+mn-lt"/>
              <a:ea typeface="+mn-ea"/>
              <a:cs typeface="+mn-cs"/>
            </a:rPr>
            <a:t>defocus</a:t>
          </a:r>
          <a:r>
            <a:rPr lang="en-US" sz="1200" b="1" i="0" u="none" baseline="0">
              <a:solidFill>
                <a:srgbClr val="980CC4"/>
              </a:solidFill>
              <a:effectLst/>
              <a:latin typeface="+mn-lt"/>
              <a:ea typeface="+mn-ea"/>
              <a:cs typeface="+mn-cs"/>
            </a:rPr>
            <a:t> (Circles of Confusion), but also </a:t>
          </a:r>
          <a:r>
            <a:rPr lang="en-US" sz="1200" b="1" i="1" u="sng" baseline="0">
              <a:solidFill>
                <a:srgbClr val="980CC4"/>
              </a:solidFill>
              <a:effectLst/>
              <a:latin typeface="+mn-lt"/>
              <a:ea typeface="+mn-ea"/>
              <a:cs typeface="+mn-cs"/>
            </a:rPr>
            <a:t>diffraction</a:t>
          </a:r>
          <a:r>
            <a:rPr lang="en-US" sz="1200" b="1" i="0" u="none" baseline="0">
              <a:solidFill>
                <a:srgbClr val="980CC4"/>
              </a:solidFill>
              <a:effectLst/>
              <a:latin typeface="+mn-lt"/>
              <a:ea typeface="+mn-ea"/>
              <a:cs typeface="+mn-cs"/>
            </a:rPr>
            <a:t> (Airy disks) </a:t>
          </a:r>
          <a:r>
            <a:rPr lang="en-US" sz="1200" b="1" i="1" u="sng" baseline="0">
              <a:solidFill>
                <a:srgbClr val="980CC4"/>
              </a:solidFill>
              <a:effectLst/>
              <a:latin typeface="+mn-lt"/>
              <a:ea typeface="+mn-ea"/>
              <a:cs typeface="+mn-cs"/>
            </a:rPr>
            <a:t>when they are combined</a:t>
          </a:r>
          <a:r>
            <a:rPr lang="en-US" sz="1200" b="1" i="0" u="none" baseline="0">
              <a:solidFill>
                <a:srgbClr val="980CC4"/>
              </a:solidFill>
              <a:effectLst/>
              <a:latin typeface="+mn-lt"/>
              <a:ea typeface="+mn-ea"/>
              <a:cs typeface="+mn-cs"/>
            </a:rPr>
            <a:t>, specifically for the worst-case magnification had at </a:t>
          </a:r>
          <a:r>
            <a:rPr lang="en-US" sz="1200" b="1" i="1" u="none" baseline="0">
              <a:solidFill>
                <a:srgbClr val="00B0F0"/>
              </a:solidFill>
              <a:effectLst/>
              <a:latin typeface="+mn-lt"/>
              <a:ea typeface="+mn-ea"/>
              <a:cs typeface="+mn-cs"/>
            </a:rPr>
            <a:t>Di = 254mm</a:t>
          </a:r>
          <a:r>
            <a:rPr lang="en-US" sz="1200" b="1" i="0" u="none" baseline="0">
              <a:solidFill>
                <a:srgbClr val="980CC4"/>
              </a:solidFill>
              <a:effectLst/>
              <a:latin typeface="+mn-lt"/>
              <a:ea typeface="+mn-ea"/>
              <a:cs typeface="+mn-cs"/>
            </a:rPr>
            <a:t>, for the typical viewer (i.e. </a:t>
          </a:r>
          <a:r>
            <a:rPr lang="en-US" sz="1200" b="1" i="1" u="none" baseline="0">
              <a:solidFill>
                <a:srgbClr val="00B0F0"/>
              </a:solidFill>
              <a:effectLst/>
              <a:latin typeface="+mn-lt"/>
              <a:ea typeface="+mn-ea"/>
              <a:cs typeface="+mn-cs"/>
            </a:rPr>
            <a:t>Fv = 75mm</a:t>
          </a:r>
          <a:r>
            <a:rPr lang="en-US" sz="1200" b="1" i="0" u="none" baseline="0">
              <a:solidFill>
                <a:srgbClr val="980CC4"/>
              </a:solidFill>
              <a:effectLst/>
              <a:latin typeface="+mn-lt"/>
              <a:ea typeface="+mn-ea"/>
              <a:cs typeface="+mn-cs"/>
            </a:rPr>
            <a:t> for MF3D).  </a:t>
          </a:r>
          <a:br>
            <a:rPr lang="en-US" sz="1200" b="1" i="0" u="none" baseline="0">
              <a:solidFill>
                <a:srgbClr val="980CC4"/>
              </a:solidFill>
              <a:effectLst/>
              <a:latin typeface="+mn-lt"/>
              <a:ea typeface="+mn-ea"/>
              <a:cs typeface="+mn-cs"/>
            </a:rPr>
          </a:br>
          <a:br>
            <a:rPr lang="en-US" sz="1200" b="1" i="0" u="none" baseline="0">
              <a:solidFill>
                <a:srgbClr val="980CC4"/>
              </a:solidFill>
              <a:effectLst/>
              <a:latin typeface="+mn-lt"/>
              <a:ea typeface="+mn-ea"/>
              <a:cs typeface="+mn-cs"/>
            </a:rPr>
          </a:br>
          <a:r>
            <a:rPr lang="en-US" sz="1200" b="1" i="0" u="none" baseline="0">
              <a:solidFill>
                <a:srgbClr val="980CC4"/>
              </a:solidFill>
              <a:effectLst/>
              <a:latin typeface="+mn-lt"/>
              <a:ea typeface="+mn-ea"/>
              <a:cs typeface="+mn-cs"/>
            </a:rPr>
            <a:t>I will also argue that one should </a:t>
          </a:r>
          <a:r>
            <a:rPr lang="en-US" sz="1200" b="1" i="1" u="sng" baseline="0">
              <a:solidFill>
                <a:srgbClr val="980CC4"/>
              </a:solidFill>
              <a:effectLst/>
              <a:latin typeface="+mn-lt"/>
              <a:ea typeface="+mn-ea"/>
              <a:cs typeface="+mn-cs"/>
            </a:rPr>
            <a:t>never</a:t>
          </a:r>
          <a:r>
            <a:rPr lang="en-US" sz="1200" b="1" i="0" u="none" baseline="0">
              <a:solidFill>
                <a:srgbClr val="980CC4"/>
              </a:solidFill>
              <a:effectLst/>
              <a:latin typeface="+mn-lt"/>
              <a:ea typeface="+mn-ea"/>
              <a:cs typeface="+mn-cs"/>
            </a:rPr>
            <a:t> compromise final image resolution, </a:t>
          </a:r>
          <a:r>
            <a:rPr lang="en-US" sz="1200" b="1" i="1" u="sng" baseline="0">
              <a:solidFill>
                <a:srgbClr val="980CC4"/>
              </a:solidFill>
              <a:effectLst/>
              <a:latin typeface="+mn-lt"/>
              <a:ea typeface="+mn-ea"/>
              <a:cs typeface="+mn-cs"/>
            </a:rPr>
            <a:t>unless</a:t>
          </a:r>
          <a:r>
            <a:rPr lang="en-US" sz="1200" b="1" i="0" u="none" baseline="0">
              <a:solidFill>
                <a:srgbClr val="980CC4"/>
              </a:solidFill>
              <a:effectLst/>
              <a:latin typeface="+mn-lt"/>
              <a:ea typeface="+mn-ea"/>
              <a:cs typeface="+mn-cs"/>
            </a:rPr>
            <a:t> you simply </a:t>
          </a:r>
          <a:r>
            <a:rPr lang="en-US" sz="1200" b="1" i="1" u="sng" baseline="0">
              <a:solidFill>
                <a:srgbClr val="980CC4"/>
              </a:solidFill>
              <a:effectLst/>
              <a:latin typeface="+mn-lt"/>
              <a:ea typeface="+mn-ea"/>
              <a:cs typeface="+mn-cs"/>
            </a:rPr>
            <a:t>do not care</a:t>
          </a:r>
          <a:r>
            <a:rPr lang="en-US" sz="1200" b="1" i="0" u="none" baseline="0">
              <a:solidFill>
                <a:srgbClr val="980CC4"/>
              </a:solidFill>
              <a:effectLst/>
              <a:latin typeface="+mn-lt"/>
              <a:ea typeface="+mn-ea"/>
              <a:cs typeface="+mn-cs"/>
            </a:rPr>
            <a:t> about provoking that involuntary reaction when a user says something like, "I feel like I'm standing there!"   </a:t>
          </a:r>
          <a:br>
            <a:rPr lang="en-US" sz="1200" b="1" i="0" u="none" baseline="0">
              <a:solidFill>
                <a:srgbClr val="980CC4"/>
              </a:solidFill>
              <a:effectLst/>
              <a:latin typeface="+mn-lt"/>
              <a:ea typeface="+mn-ea"/>
              <a:cs typeface="+mn-cs"/>
            </a:rPr>
          </a:br>
          <a:br>
            <a:rPr lang="en-US" sz="1200" b="1" i="0" u="none" baseline="0">
              <a:solidFill>
                <a:srgbClr val="980CC4"/>
              </a:solidFill>
              <a:effectLst/>
              <a:latin typeface="+mn-lt"/>
              <a:ea typeface="+mn-ea"/>
              <a:cs typeface="+mn-cs"/>
            </a:rPr>
          </a:br>
          <a:r>
            <a:rPr lang="en-US" sz="1200" b="1" i="0" u="none" baseline="0">
              <a:solidFill>
                <a:srgbClr val="980CC4"/>
              </a:solidFill>
              <a:effectLst/>
              <a:latin typeface="+mn-lt"/>
              <a:ea typeface="+mn-ea"/>
              <a:cs typeface="+mn-cs"/>
            </a:rPr>
            <a:t>If Final Image Resolutions </a:t>
          </a:r>
          <a:r>
            <a:rPr lang="en-US" sz="1200" b="1" i="1" u="sng" baseline="0">
              <a:solidFill>
                <a:srgbClr val="980CC4"/>
              </a:solidFill>
              <a:effectLst/>
              <a:latin typeface="+mn-lt"/>
              <a:ea typeface="+mn-ea"/>
              <a:cs typeface="+mn-cs"/>
            </a:rPr>
            <a:t>less than</a:t>
          </a:r>
          <a:r>
            <a:rPr lang="en-US" sz="1200" b="1" i="0" u="none" baseline="0">
              <a:solidFill>
                <a:srgbClr val="980CC4"/>
              </a:solidFill>
              <a:effectLst/>
              <a:latin typeface="+mn-lt"/>
              <a:ea typeface="+mn-ea"/>
              <a:cs typeface="+mn-cs"/>
            </a:rPr>
            <a:t> 8 lp/mm at a viewing distance of 254mm are </a:t>
          </a:r>
          <a:r>
            <a:rPr lang="en-US" sz="1200" b="1" i="1" u="sng" baseline="0">
              <a:solidFill>
                <a:srgbClr val="980CC4"/>
              </a:solidFill>
              <a:effectLst/>
              <a:latin typeface="+mn-lt"/>
              <a:ea typeface="+mn-ea"/>
              <a:cs typeface="+mn-cs"/>
            </a:rPr>
            <a:t>acceptable to you, in creating fuzzy, unrealistic stereographs that fail to emulate the resolution of healthy or corrected natural vision</a:t>
          </a:r>
          <a:r>
            <a:rPr lang="en-US" sz="1200" b="1" i="0" u="none" baseline="0">
              <a:solidFill>
                <a:srgbClr val="980CC4"/>
              </a:solidFill>
              <a:effectLst/>
              <a:latin typeface="+mn-lt"/>
              <a:ea typeface="+mn-ea"/>
              <a:cs typeface="+mn-cs"/>
            </a:rPr>
            <a:t>, all things become possible in both 2D and 3D (allowing wide apertures, fast shutter speeds, imprecise focusing, no need for tripods or any calculations that only need to be done once, at home, as prescribed here, etc. - you can just have fun, torturing your audience with stereographs that look like 3D </a:t>
          </a:r>
          <a:r>
            <a:rPr lang="en-US" sz="1200" b="1" i="1" u="sng" baseline="0">
              <a:solidFill>
                <a:srgbClr val="980CC4"/>
              </a:solidFill>
              <a:effectLst/>
              <a:latin typeface="+mn-lt"/>
              <a:ea typeface="+mn-ea"/>
              <a:cs typeface="+mn-cs"/>
            </a:rPr>
            <a:t>photographs</a:t>
          </a:r>
          <a:r>
            <a:rPr lang="en-US" sz="1200" b="1" i="0" u="none" baseline="0">
              <a:solidFill>
                <a:srgbClr val="980CC4"/>
              </a:solidFill>
              <a:effectLst/>
              <a:latin typeface="+mn-lt"/>
              <a:ea typeface="+mn-ea"/>
              <a:cs typeface="+mn-cs"/>
            </a:rPr>
            <a:t> - not like </a:t>
          </a:r>
          <a:r>
            <a:rPr lang="en-US" sz="1200" b="1" i="1" u="sng" baseline="0">
              <a:solidFill>
                <a:srgbClr val="980CC4"/>
              </a:solidFill>
              <a:effectLst/>
              <a:latin typeface="+mn-lt"/>
              <a:ea typeface="+mn-ea"/>
              <a:cs typeface="+mn-cs"/>
            </a:rPr>
            <a:t>reality.</a:t>
          </a:r>
          <a:r>
            <a:rPr lang="en-US" sz="1200" b="1" i="0" u="none" baseline="0">
              <a:solidFill>
                <a:srgbClr val="980CC4"/>
              </a:solidFill>
              <a:effectLst/>
              <a:latin typeface="+mn-lt"/>
              <a:ea typeface="+mn-ea"/>
              <a:cs typeface="+mn-cs"/>
            </a:rPr>
            <a:t> Final Image Resolutions approaching the limits of healthy or corrected human vision are </a:t>
          </a:r>
          <a:r>
            <a:rPr lang="en-US" sz="1200" b="1" i="1" u="sng" baseline="0">
              <a:solidFill>
                <a:srgbClr val="980CC4"/>
              </a:solidFill>
              <a:effectLst/>
              <a:latin typeface="+mn-lt"/>
              <a:ea typeface="+mn-ea"/>
              <a:cs typeface="+mn-cs"/>
            </a:rPr>
            <a:t>imperative</a:t>
          </a:r>
          <a:r>
            <a:rPr lang="en-US" sz="1200" b="1" i="0" u="none" baseline="0">
              <a:solidFill>
                <a:srgbClr val="980CC4"/>
              </a:solidFill>
              <a:effectLst/>
              <a:latin typeface="+mn-lt"/>
              <a:ea typeface="+mn-ea"/>
              <a:cs typeface="+mn-cs"/>
            </a:rPr>
            <a:t> if you want to achieve a truly immersive, virtual </a:t>
          </a:r>
          <a:r>
            <a:rPr lang="en-US" sz="1200" b="1" i="1" u="sng" baseline="0">
              <a:solidFill>
                <a:srgbClr val="980CC4"/>
              </a:solidFill>
              <a:effectLst/>
              <a:latin typeface="+mn-lt"/>
              <a:ea typeface="+mn-ea"/>
              <a:cs typeface="+mn-cs"/>
            </a:rPr>
            <a:t>reality</a:t>
          </a:r>
          <a:r>
            <a:rPr lang="en-US" sz="1200" b="1" i="0" u="none" baseline="0">
              <a:solidFill>
                <a:srgbClr val="980CC4"/>
              </a:solidFill>
              <a:effectLst/>
              <a:latin typeface="+mn-lt"/>
              <a:ea typeface="+mn-ea"/>
              <a:cs typeface="+mn-cs"/>
            </a:rPr>
            <a:t> experience.  See the tab below titled,</a:t>
          </a:r>
          <a:r>
            <a:rPr lang="en-US" sz="1200" b="1" i="1" u="none" baseline="0">
              <a:solidFill>
                <a:srgbClr val="980CC4"/>
              </a:solidFill>
              <a:effectLst/>
              <a:latin typeface="+mn-lt"/>
              <a:ea typeface="+mn-ea"/>
              <a:cs typeface="+mn-cs"/>
            </a:rPr>
            <a:t> "Immersion."</a:t>
          </a:r>
        </a:p>
        <a:p>
          <a:endParaRPr lang="en-US" sz="1200" b="0" i="0" u="none" baseline="0">
            <a:solidFill>
              <a:sysClr val="windowText" lastClr="000000"/>
            </a:solidFill>
            <a:effectLst/>
            <a:latin typeface="+mn-lt"/>
            <a:ea typeface="+mn-ea"/>
            <a:cs typeface="+mn-cs"/>
          </a:endParaRPr>
        </a:p>
        <a:p>
          <a:r>
            <a:rPr lang="en-US" sz="1400" b="1" i="0" u="none" baseline="0">
              <a:solidFill>
                <a:schemeClr val="accent5">
                  <a:lumMod val="75000"/>
                </a:schemeClr>
              </a:solidFill>
              <a:effectLst/>
              <a:latin typeface="+mn-lt"/>
              <a:ea typeface="+mn-ea"/>
              <a:cs typeface="+mn-cs"/>
            </a:rPr>
            <a:t>For me, the following values truly are constants, not to be varied when calculating </a:t>
          </a:r>
          <a:r>
            <a:rPr lang="en-US" sz="1500" b="1" i="1" u="none" baseline="0">
              <a:solidFill>
                <a:srgbClr val="00B0F0"/>
              </a:solidFill>
              <a:effectLst/>
              <a:latin typeface="+mn-lt"/>
              <a:ea typeface="+mn-ea"/>
              <a:cs typeface="+mn-cs"/>
            </a:rPr>
            <a:t>Key f-Numbers </a:t>
          </a:r>
          <a:r>
            <a:rPr lang="en-US" sz="1400" b="1" i="0" u="none" baseline="0">
              <a:solidFill>
                <a:schemeClr val="accent5">
                  <a:lumMod val="75000"/>
                </a:schemeClr>
              </a:solidFill>
              <a:effectLst/>
              <a:latin typeface="+mn-lt"/>
              <a:ea typeface="+mn-ea"/>
              <a:cs typeface="+mn-cs"/>
            </a:rPr>
            <a:t>for stereo rigs with various combinations of </a:t>
          </a:r>
          <a:r>
            <a:rPr lang="en-US" sz="1400" b="1" i="1" u="none" baseline="0">
              <a:solidFill>
                <a:srgbClr val="00B0F0"/>
              </a:solidFill>
              <a:effectLst/>
              <a:latin typeface="+mn-lt"/>
              <a:ea typeface="+mn-ea"/>
              <a:cs typeface="+mn-cs"/>
            </a:rPr>
            <a:t>Fc</a:t>
          </a:r>
          <a:r>
            <a:rPr lang="en-US" sz="1400" b="1" i="0" u="none" baseline="0">
              <a:solidFill>
                <a:schemeClr val="accent5">
                  <a:lumMod val="75000"/>
                </a:schemeClr>
              </a:solidFill>
              <a:effectLst/>
              <a:latin typeface="+mn-lt"/>
              <a:ea typeface="+mn-ea"/>
              <a:cs typeface="+mn-cs"/>
            </a:rPr>
            <a:t> and </a:t>
          </a:r>
          <a:r>
            <a:rPr lang="en-US" sz="1400" b="1" i="1" u="none" baseline="0">
              <a:solidFill>
                <a:srgbClr val="00B0F0"/>
              </a:solidFill>
              <a:effectLst/>
              <a:latin typeface="+mn-lt"/>
              <a:ea typeface="+mn-ea"/>
              <a:cs typeface="+mn-cs"/>
            </a:rPr>
            <a:t>Base</a:t>
          </a:r>
          <a:r>
            <a:rPr lang="en-US" sz="1400" b="1" i="0" u="none" baseline="0">
              <a:solidFill>
                <a:schemeClr val="accent5">
                  <a:lumMod val="75000"/>
                </a:schemeClr>
              </a:solidFill>
              <a:effectLst/>
              <a:latin typeface="+mn-lt"/>
              <a:ea typeface="+mn-ea"/>
              <a:cs typeface="+mn-cs"/>
            </a:rPr>
            <a:t>.</a:t>
          </a:r>
        </a:p>
        <a:p>
          <a:endParaRPr lang="en-US" sz="1200" b="1" i="0" u="none" baseline="0">
            <a:solidFill>
              <a:sysClr val="windowText" lastClr="000000"/>
            </a:solidFill>
            <a:effectLst/>
            <a:latin typeface="+mn-lt"/>
            <a:ea typeface="+mn-ea"/>
            <a:cs typeface="+mn-cs"/>
          </a:endParaRPr>
        </a:p>
        <a:p>
          <a:r>
            <a:rPr lang="en-US" sz="1400" b="1" i="0" u="none" baseline="0">
              <a:solidFill>
                <a:srgbClr val="00B0F0"/>
              </a:solidFill>
              <a:effectLst/>
              <a:latin typeface="+mn-lt"/>
              <a:ea typeface="+mn-ea"/>
              <a:cs typeface="+mn-cs"/>
            </a:rPr>
            <a:t>Fv = 75mm </a:t>
          </a:r>
          <a:r>
            <a:rPr lang="en-US" sz="1400" b="0" i="0" u="none" baseline="0">
              <a:solidFill>
                <a:srgbClr val="00B0F0"/>
              </a:solidFill>
              <a:effectLst/>
              <a:latin typeface="+mn-lt"/>
              <a:ea typeface="+mn-ea"/>
              <a:cs typeface="+mn-cs"/>
            </a:rPr>
            <a:t>  </a:t>
          </a:r>
          <a:r>
            <a:rPr lang="en-US" sz="1200" b="0" i="0" u="none" baseline="0">
              <a:solidFill>
                <a:sysClr val="windowText" lastClr="000000"/>
              </a:solidFill>
              <a:effectLst/>
              <a:latin typeface="+mn-lt"/>
              <a:ea typeface="+mn-ea"/>
              <a:cs typeface="+mn-cs"/>
            </a:rPr>
            <a:t>(if shooting MF3D)</a:t>
          </a:r>
          <a:r>
            <a:rPr lang="en-US" sz="1200" b="1" i="0" u="none" baseline="0">
              <a:solidFill>
                <a:sysClr val="windowText" lastClr="000000"/>
              </a:solidFill>
              <a:effectLst/>
              <a:latin typeface="+mn-lt"/>
              <a:ea typeface="+mn-ea"/>
              <a:cs typeface="+mn-cs"/>
            </a:rPr>
            <a:t> </a:t>
          </a:r>
        </a:p>
        <a:p>
          <a:r>
            <a:rPr lang="en-US" sz="1200" b="0" i="0" u="none" baseline="0">
              <a:solidFill>
                <a:sysClr val="windowText" lastClr="000000"/>
              </a:solidFill>
              <a:effectLst/>
              <a:latin typeface="+mn-lt"/>
              <a:ea typeface="+mn-ea"/>
              <a:cs typeface="+mn-cs"/>
            </a:rPr>
            <a:t>This acknowledges the possibility of sharing your  views with people who have MF3D viewers with the most common focal length.</a:t>
          </a:r>
        </a:p>
        <a:p>
          <a:endParaRPr lang="en-US" sz="1200" b="0" i="0" u="none" baseline="0">
            <a:solidFill>
              <a:sysClr val="windowText" lastClr="000000"/>
            </a:solidFill>
            <a:effectLst/>
            <a:latin typeface="+mn-lt"/>
            <a:ea typeface="+mn-ea"/>
            <a:cs typeface="+mn-cs"/>
          </a:endParaRPr>
        </a:p>
        <a:p>
          <a:r>
            <a:rPr lang="en-US" sz="1400" b="1" i="0" u="none" baseline="0">
              <a:solidFill>
                <a:srgbClr val="00B0F0"/>
              </a:solidFill>
              <a:effectLst/>
              <a:latin typeface="+mn-lt"/>
              <a:ea typeface="+mn-ea"/>
              <a:cs typeface="+mn-cs"/>
            </a:rPr>
            <a:t>Di = Infinity    </a:t>
          </a:r>
        </a:p>
        <a:p>
          <a:r>
            <a:rPr lang="en-US" sz="1100" b="0" i="0" baseline="0">
              <a:solidFill>
                <a:schemeClr val="tx1"/>
              </a:solidFill>
              <a:effectLst/>
              <a:latin typeface="+mn-lt"/>
              <a:ea typeface="+mn-ea"/>
              <a:cs typeface="+mn-cs"/>
            </a:rPr>
            <a:t>This acknowledges </a:t>
          </a:r>
          <a:r>
            <a:rPr lang="en-US" sz="1200" b="0" i="0" u="none" baseline="0">
              <a:solidFill>
                <a:sysClr val="windowText" lastClr="000000"/>
              </a:solidFill>
              <a:effectLst/>
              <a:latin typeface="+mn-lt"/>
              <a:ea typeface="+mn-ea"/>
              <a:cs typeface="+mn-cs"/>
            </a:rPr>
            <a:t>the fact that larger </a:t>
          </a:r>
          <a:r>
            <a:rPr lang="en-US" sz="1300" b="1" i="1" u="none" baseline="0">
              <a:solidFill>
                <a:srgbClr val="00B0F0"/>
              </a:solidFill>
              <a:effectLst/>
              <a:latin typeface="+mn-lt"/>
              <a:ea typeface="+mn-ea"/>
              <a:cs typeface="+mn-cs"/>
            </a:rPr>
            <a:t>Key f-Numbers </a:t>
          </a:r>
          <a:r>
            <a:rPr lang="en-US" sz="1200" b="0" i="0" u="none" baseline="0">
              <a:solidFill>
                <a:sysClr val="windowText" lastClr="000000"/>
              </a:solidFill>
              <a:effectLst/>
              <a:latin typeface="+mn-lt"/>
              <a:ea typeface="+mn-ea"/>
              <a:cs typeface="+mn-cs"/>
            </a:rPr>
            <a:t>are needed for </a:t>
          </a:r>
          <a:r>
            <a:rPr lang="en-US" sz="1200" b="1" i="1" u="none" baseline="0">
              <a:solidFill>
                <a:srgbClr val="00B0F0"/>
              </a:solidFill>
              <a:effectLst/>
              <a:latin typeface="+mn-lt"/>
              <a:ea typeface="+mn-ea"/>
              <a:cs typeface="+mn-cs"/>
            </a:rPr>
            <a:t>Di = Infinity </a:t>
          </a:r>
          <a:r>
            <a:rPr lang="en-US" sz="1200" b="0" i="0" u="none" baseline="0">
              <a:solidFill>
                <a:sysClr val="windowText" lastClr="000000"/>
              </a:solidFill>
              <a:effectLst/>
              <a:latin typeface="+mn-lt"/>
              <a:ea typeface="+mn-ea"/>
              <a:cs typeface="+mn-cs"/>
            </a:rPr>
            <a:t>than for </a:t>
          </a:r>
          <a:r>
            <a:rPr lang="en-US" sz="1200" b="1" i="1" u="none" baseline="0">
              <a:solidFill>
                <a:srgbClr val="00B0F0"/>
              </a:solidFill>
              <a:effectLst/>
              <a:latin typeface="+mn-lt"/>
              <a:ea typeface="+mn-ea"/>
              <a:cs typeface="+mn-cs"/>
            </a:rPr>
            <a:t>Di = 254mm</a:t>
          </a:r>
          <a:r>
            <a:rPr lang="en-US" sz="1200" b="0" i="0" u="none" baseline="0">
              <a:solidFill>
                <a:sysClr val="windowText" lastClr="000000"/>
              </a:solidFill>
              <a:effectLst/>
              <a:latin typeface="+mn-lt"/>
              <a:ea typeface="+mn-ea"/>
              <a:cs typeface="+mn-cs"/>
            </a:rPr>
            <a:t>.  </a:t>
          </a:r>
          <a:r>
            <a:rPr lang="en-US" sz="1200" b="1" i="1" u="none" baseline="0">
              <a:solidFill>
                <a:srgbClr val="00B0F0"/>
              </a:solidFill>
              <a:effectLst/>
              <a:latin typeface="+mn-lt"/>
              <a:ea typeface="+mn-ea"/>
              <a:cs typeface="+mn-cs"/>
            </a:rPr>
            <a:t>Di</a:t>
          </a:r>
          <a:r>
            <a:rPr lang="en-US" sz="1200" b="0" i="0" u="none" baseline="0">
              <a:solidFill>
                <a:sysClr val="windowText" lastClr="000000"/>
              </a:solidFill>
              <a:effectLst/>
              <a:latin typeface="+mn-lt"/>
              <a:ea typeface="+mn-ea"/>
              <a:cs typeface="+mn-cs"/>
            </a:rPr>
            <a:t> is in the numerator of the equation.  The larger the value for </a:t>
          </a:r>
          <a:r>
            <a:rPr lang="en-US" sz="1200" b="1" i="1" u="none" baseline="0">
              <a:solidFill>
                <a:srgbClr val="00B0F0"/>
              </a:solidFill>
              <a:effectLst/>
              <a:latin typeface="+mn-lt"/>
              <a:ea typeface="+mn-ea"/>
              <a:cs typeface="+mn-cs"/>
            </a:rPr>
            <a:t>Di</a:t>
          </a:r>
          <a:r>
            <a:rPr lang="en-US" sz="1200" b="0" i="0" u="none" baseline="0">
              <a:solidFill>
                <a:sysClr val="windowText" lastClr="000000"/>
              </a:solidFill>
              <a:effectLst/>
              <a:latin typeface="+mn-lt"/>
              <a:ea typeface="+mn-ea"/>
              <a:cs typeface="+mn-cs"/>
            </a:rPr>
            <a:t>, the larger must be the </a:t>
          </a:r>
          <a:r>
            <a:rPr lang="en-US" sz="1300" b="1" i="1" u="none" baseline="0">
              <a:solidFill>
                <a:srgbClr val="00B0F0"/>
              </a:solidFill>
              <a:effectLst/>
              <a:latin typeface="+mn-lt"/>
              <a:ea typeface="+mn-ea"/>
              <a:cs typeface="+mn-cs"/>
            </a:rPr>
            <a:t>Key f-Number </a:t>
          </a:r>
          <a:r>
            <a:rPr lang="en-US" sz="1200" b="0" i="0" u="none" baseline="0">
              <a:solidFill>
                <a:sysClr val="windowText" lastClr="000000"/>
              </a:solidFill>
              <a:effectLst/>
              <a:latin typeface="+mn-lt"/>
              <a:ea typeface="+mn-ea"/>
              <a:cs typeface="+mn-cs"/>
            </a:rPr>
            <a:t>and we cannot expect </a:t>
          </a:r>
          <a:r>
            <a:rPr lang="en-US" sz="1200" b="1" i="1" u="sng" baseline="0">
              <a:solidFill>
                <a:sysClr val="windowText" lastClr="000000"/>
              </a:solidFill>
              <a:effectLst/>
              <a:latin typeface="+mn-lt"/>
              <a:ea typeface="+mn-ea"/>
              <a:cs typeface="+mn-cs"/>
            </a:rPr>
            <a:t>everyone</a:t>
          </a:r>
          <a:r>
            <a:rPr lang="en-US" sz="1200" b="0" i="0" u="none" baseline="0">
              <a:solidFill>
                <a:sysClr val="windowText" lastClr="000000"/>
              </a:solidFill>
              <a:effectLst/>
              <a:latin typeface="+mn-lt"/>
              <a:ea typeface="+mn-ea"/>
              <a:cs typeface="+mn-cs"/>
            </a:rPr>
            <a:t> to focus at a </a:t>
          </a:r>
          <a:r>
            <a:rPr lang="en-US" sz="1200" b="1" i="1" u="none" baseline="0">
              <a:solidFill>
                <a:srgbClr val="00B0F0"/>
              </a:solidFill>
              <a:effectLst/>
              <a:latin typeface="+mn-lt"/>
              <a:ea typeface="+mn-ea"/>
              <a:cs typeface="+mn-cs"/>
            </a:rPr>
            <a:t>Di</a:t>
          </a:r>
          <a:r>
            <a:rPr lang="en-US" sz="1200" b="0" i="0" u="none" baseline="0">
              <a:solidFill>
                <a:sysClr val="windowText" lastClr="000000"/>
              </a:solidFill>
              <a:effectLst/>
              <a:latin typeface="+mn-lt"/>
              <a:ea typeface="+mn-ea"/>
              <a:cs typeface="+mn-cs"/>
            </a:rPr>
            <a:t> that Is less than Infinity, as that would leave those who do focus at Infinity suffering an OFD that is </a:t>
          </a:r>
          <a:r>
            <a:rPr lang="en-US" sz="1200" b="1" i="1" u="sng" baseline="0">
              <a:solidFill>
                <a:sysClr val="windowText" lastClr="000000"/>
              </a:solidFill>
              <a:effectLst/>
              <a:latin typeface="+mn-lt"/>
              <a:ea typeface="+mn-ea"/>
              <a:cs typeface="+mn-cs"/>
            </a:rPr>
            <a:t>less than</a:t>
          </a:r>
          <a:r>
            <a:rPr lang="en-US" sz="1200" b="0" i="0" u="none" baseline="0">
              <a:solidFill>
                <a:sysClr val="windowText" lastClr="000000"/>
              </a:solidFill>
              <a:effectLst/>
              <a:latin typeface="+mn-lt"/>
              <a:ea typeface="+mn-ea"/>
              <a:cs typeface="+mn-cs"/>
            </a:rPr>
            <a:t> your minimum </a:t>
          </a:r>
          <a:r>
            <a:rPr lang="en-US" sz="1200" b="1" i="1" u="none" baseline="0">
              <a:solidFill>
                <a:srgbClr val="00B0F0"/>
              </a:solidFill>
              <a:effectLst/>
              <a:latin typeface="+mn-lt"/>
              <a:ea typeface="+mn-ea"/>
              <a:cs typeface="+mn-cs"/>
            </a:rPr>
            <a:t>Desired % of MAOFD</a:t>
          </a:r>
          <a:r>
            <a:rPr lang="en-US" sz="1200" b="0" i="0" u="none" baseline="0">
              <a:solidFill>
                <a:sysClr val="windowText" lastClr="000000"/>
              </a:solidFill>
              <a:effectLst/>
              <a:latin typeface="+mn-lt"/>
              <a:ea typeface="+mn-ea"/>
              <a:cs typeface="+mn-cs"/>
            </a:rPr>
            <a:t>.</a:t>
          </a:r>
        </a:p>
        <a:p>
          <a:endParaRPr lang="en-US" sz="1200" b="0" i="0" u="none" baseline="0">
            <a:solidFill>
              <a:sysClr val="windowText" lastClr="000000"/>
            </a:solidFill>
            <a:effectLst/>
            <a:latin typeface="+mn-lt"/>
            <a:ea typeface="+mn-ea"/>
            <a:cs typeface="+mn-cs"/>
          </a:endParaRPr>
        </a:p>
        <a:p>
          <a:r>
            <a:rPr lang="en-US" sz="1400" b="1" i="0" u="none" baseline="0">
              <a:solidFill>
                <a:srgbClr val="00B0F0"/>
              </a:solidFill>
              <a:effectLst/>
              <a:latin typeface="+mn-lt"/>
              <a:ea typeface="+mn-ea"/>
              <a:cs typeface="+mn-cs"/>
            </a:rPr>
            <a:t>Ca = 0.020mm  </a:t>
          </a:r>
          <a:r>
            <a:rPr lang="en-US" sz="1200" b="0" i="0" u="none" baseline="0">
              <a:solidFill>
                <a:sysClr val="windowText" lastClr="000000"/>
              </a:solidFill>
              <a:effectLst/>
              <a:latin typeface="+mn-lt"/>
              <a:ea typeface="+mn-ea"/>
              <a:cs typeface="+mn-cs"/>
            </a:rPr>
            <a:t>(if shooting MF3D)</a:t>
          </a:r>
        </a:p>
        <a:p>
          <a:r>
            <a:rPr lang="en-US" sz="1100" b="0" i="0" baseline="0">
              <a:solidFill>
                <a:schemeClr val="tx1"/>
              </a:solidFill>
              <a:effectLst/>
              <a:latin typeface="+mn-lt"/>
              <a:ea typeface="+mn-ea"/>
              <a:cs typeface="+mn-cs"/>
            </a:rPr>
            <a:t>This acknowledges </a:t>
          </a:r>
          <a:r>
            <a:rPr lang="en-US" sz="1200" b="0" i="0" u="none" baseline="0">
              <a:solidFill>
                <a:sysClr val="windowText" lastClr="000000"/>
              </a:solidFill>
              <a:effectLst/>
              <a:latin typeface="+mn-lt"/>
              <a:ea typeface="+mn-ea"/>
              <a:cs typeface="+mn-cs"/>
            </a:rPr>
            <a:t>the impact of diffraction, to secure an actual </a:t>
          </a:r>
          <a:r>
            <a:rPr lang="en-US" sz="1200" b="1" i="0" u="none" baseline="0">
              <a:solidFill>
                <a:sysClr val="windowText" lastClr="000000"/>
              </a:solidFill>
              <a:effectLst/>
              <a:latin typeface="+mn-lt"/>
              <a:ea typeface="+mn-ea"/>
              <a:cs typeface="+mn-cs"/>
            </a:rPr>
            <a:t>0.028mm</a:t>
          </a:r>
          <a:r>
            <a:rPr lang="en-US" sz="1200" b="0" i="0" u="none" baseline="0">
              <a:solidFill>
                <a:sysClr val="windowText" lastClr="000000"/>
              </a:solidFill>
              <a:effectLst/>
              <a:latin typeface="+mn-lt"/>
              <a:ea typeface="+mn-ea"/>
              <a:cs typeface="+mn-cs"/>
            </a:rPr>
            <a:t> </a:t>
          </a:r>
          <a:r>
            <a:rPr lang="en-US" sz="1200" b="1" i="0" u="none" baseline="0">
              <a:solidFill>
                <a:sysClr val="windowText" lastClr="000000"/>
              </a:solidFill>
              <a:effectLst/>
              <a:latin typeface="+mn-lt"/>
              <a:ea typeface="+mn-ea"/>
              <a:cs typeface="+mn-cs"/>
            </a:rPr>
            <a:t>diameter spread function</a:t>
          </a:r>
          <a:r>
            <a:rPr lang="en-US" sz="1200" b="0" i="0" u="none" baseline="0">
              <a:solidFill>
                <a:sysClr val="windowText" lastClr="000000"/>
              </a:solidFill>
              <a:effectLst/>
              <a:latin typeface="+mn-lt"/>
              <a:ea typeface="+mn-ea"/>
              <a:cs typeface="+mn-cs"/>
            </a:rPr>
            <a:t>, when combining </a:t>
          </a:r>
          <a:r>
            <a:rPr lang="en-US" sz="1200" b="1" i="1" u="none" baseline="0">
              <a:solidFill>
                <a:sysClr val="windowText" lastClr="000000"/>
              </a:solidFill>
              <a:effectLst/>
              <a:latin typeface="+mn-lt"/>
              <a:ea typeface="+mn-ea"/>
              <a:cs typeface="+mn-cs"/>
            </a:rPr>
            <a:t>defocus</a:t>
          </a:r>
          <a:r>
            <a:rPr lang="en-US" sz="1200" b="0" i="0" u="none" baseline="0">
              <a:solidFill>
                <a:sysClr val="windowText" lastClr="000000"/>
              </a:solidFill>
              <a:effectLst/>
              <a:latin typeface="+mn-lt"/>
              <a:ea typeface="+mn-ea"/>
              <a:cs typeface="+mn-cs"/>
            </a:rPr>
            <a:t> with </a:t>
          </a:r>
          <a:r>
            <a:rPr lang="en-US" sz="1200" b="1" i="1" u="none" baseline="0">
              <a:solidFill>
                <a:sysClr val="windowText" lastClr="000000"/>
              </a:solidFill>
              <a:effectLst/>
              <a:latin typeface="+mn-lt"/>
              <a:ea typeface="+mn-ea"/>
              <a:cs typeface="+mn-cs"/>
            </a:rPr>
            <a:t>diffraction</a:t>
          </a:r>
          <a:r>
            <a:rPr lang="en-US" sz="1200" b="0" i="0" u="none" baseline="0">
              <a:solidFill>
                <a:sysClr val="windowText" lastClr="000000"/>
              </a:solidFill>
              <a:effectLst/>
              <a:latin typeface="+mn-lt"/>
              <a:ea typeface="+mn-ea"/>
              <a:cs typeface="+mn-cs"/>
            </a:rPr>
            <a:t> at the </a:t>
          </a:r>
          <a:r>
            <a:rPr lang="en-US" sz="1200" b="1" i="0" u="none" baseline="0">
              <a:solidFill>
                <a:sysClr val="windowText" lastClr="000000"/>
              </a:solidFill>
              <a:effectLst/>
              <a:latin typeface="+mn-lt"/>
              <a:ea typeface="+mn-ea"/>
              <a:cs typeface="+mn-cs"/>
            </a:rPr>
            <a:t>4.39x magnification </a:t>
          </a:r>
          <a:r>
            <a:rPr lang="en-US" sz="1200" b="0" i="0" u="none" baseline="0">
              <a:solidFill>
                <a:sysClr val="windowText" lastClr="000000"/>
              </a:solidFill>
              <a:effectLst/>
              <a:latin typeface="+mn-lt"/>
              <a:ea typeface="+mn-ea"/>
              <a:cs typeface="+mn-cs"/>
            </a:rPr>
            <a:t>had when a </a:t>
          </a:r>
          <a:r>
            <a:rPr lang="en-US" sz="1200" b="1" i="0" u="none" baseline="0">
              <a:solidFill>
                <a:sysClr val="windowText" lastClr="000000"/>
              </a:solidFill>
              <a:effectLst/>
              <a:latin typeface="+mn-lt"/>
              <a:ea typeface="+mn-ea"/>
              <a:cs typeface="+mn-cs"/>
            </a:rPr>
            <a:t>75mm viewer </a:t>
          </a:r>
          <a:r>
            <a:rPr lang="en-US" sz="1200" b="0" i="0" u="none" baseline="0">
              <a:solidFill>
                <a:sysClr val="windowText" lastClr="000000"/>
              </a:solidFill>
              <a:effectLst/>
              <a:latin typeface="+mn-lt"/>
              <a:ea typeface="+mn-ea"/>
              <a:cs typeface="+mn-cs"/>
            </a:rPr>
            <a:t>is </a:t>
          </a:r>
          <a:r>
            <a:rPr lang="en-US" sz="1200" b="1" i="0" u="none" baseline="0">
              <a:solidFill>
                <a:sysClr val="windowText" lastClr="000000"/>
              </a:solidFill>
              <a:effectLst/>
              <a:latin typeface="+mn-lt"/>
              <a:ea typeface="+mn-ea"/>
              <a:cs typeface="+mn-cs"/>
            </a:rPr>
            <a:t>focused at 254mm </a:t>
          </a:r>
          <a:r>
            <a:rPr lang="en-US" sz="1200" b="0" i="0" u="none" baseline="0">
              <a:solidFill>
                <a:sysClr val="windowText" lastClr="000000"/>
              </a:solidFill>
              <a:effectLst/>
              <a:latin typeface="+mn-lt"/>
              <a:ea typeface="+mn-ea"/>
              <a:cs typeface="+mn-cs"/>
            </a:rPr>
            <a:t>- to support a </a:t>
          </a:r>
          <a:r>
            <a:rPr lang="en-US" sz="1200" b="1" i="0" u="none" baseline="0">
              <a:solidFill>
                <a:sysClr val="windowText" lastClr="000000"/>
              </a:solidFill>
              <a:effectLst/>
              <a:latin typeface="+mn-lt"/>
              <a:ea typeface="+mn-ea"/>
              <a:cs typeface="+mn-cs"/>
            </a:rPr>
            <a:t>desired final image resolution of 8 lp/mm</a:t>
          </a:r>
          <a:r>
            <a:rPr lang="en-US" sz="1200" b="0" i="0" u="none" baseline="0">
              <a:solidFill>
                <a:sysClr val="windowText" lastClr="000000"/>
              </a:solidFill>
              <a:effectLst/>
              <a:latin typeface="+mn-lt"/>
              <a:ea typeface="+mn-ea"/>
              <a:cs typeface="+mn-cs"/>
            </a:rPr>
            <a:t>). If there was no such thing as diffraction, we could set </a:t>
          </a:r>
          <a:r>
            <a:rPr lang="en-US" sz="1200" b="1" i="1" u="none" baseline="0">
              <a:solidFill>
                <a:srgbClr val="00B0F0"/>
              </a:solidFill>
              <a:effectLst/>
              <a:latin typeface="+mn-lt"/>
              <a:ea typeface="+mn-ea"/>
              <a:cs typeface="+mn-cs"/>
            </a:rPr>
            <a:t>Ca </a:t>
          </a:r>
          <a:r>
            <a:rPr lang="en-US" sz="1200" b="0" i="0" u="none" baseline="0">
              <a:solidFill>
                <a:sysClr val="windowText" lastClr="000000"/>
              </a:solidFill>
              <a:effectLst/>
              <a:latin typeface="+mn-lt"/>
              <a:ea typeface="+mn-ea"/>
              <a:cs typeface="+mn-cs"/>
            </a:rPr>
            <a:t>to 0.028mm, instead of the smaller 0.020mm, to achieve 8 lp/mm at the final magnification and viewing distance, concerning ourselves only with </a:t>
          </a:r>
          <a:r>
            <a:rPr lang="en-US" sz="1200" b="1" i="1" u="none" baseline="0">
              <a:solidFill>
                <a:sysClr val="windowText" lastClr="000000"/>
              </a:solidFill>
              <a:effectLst/>
              <a:latin typeface="+mn-lt"/>
              <a:ea typeface="+mn-ea"/>
              <a:cs typeface="+mn-cs"/>
            </a:rPr>
            <a:t>defocus</a:t>
          </a:r>
          <a:r>
            <a:rPr lang="en-US" sz="1200" b="0" i="0" u="none" baseline="0">
              <a:solidFill>
                <a:sysClr val="windowText" lastClr="000000"/>
              </a:solidFill>
              <a:effectLst/>
              <a:latin typeface="+mn-lt"/>
              <a:ea typeface="+mn-ea"/>
              <a:cs typeface="+mn-cs"/>
            </a:rPr>
            <a:t>.  Acknowledging the impact of </a:t>
          </a:r>
          <a:r>
            <a:rPr lang="en-US" sz="1200" b="1" i="1" u="none" baseline="0">
              <a:solidFill>
                <a:sysClr val="windowText" lastClr="000000"/>
              </a:solidFill>
              <a:effectLst/>
              <a:latin typeface="+mn-lt"/>
              <a:ea typeface="+mn-ea"/>
              <a:cs typeface="+mn-cs"/>
            </a:rPr>
            <a:t>diffraction</a:t>
          </a:r>
          <a:r>
            <a:rPr lang="en-US" sz="1200" b="0" i="0" u="none" baseline="0">
              <a:solidFill>
                <a:sysClr val="windowText" lastClr="000000"/>
              </a:solidFill>
              <a:effectLst/>
              <a:latin typeface="+mn-lt"/>
              <a:ea typeface="+mn-ea"/>
              <a:cs typeface="+mn-cs"/>
            </a:rPr>
            <a:t>, as well, we must limit </a:t>
          </a:r>
          <a:r>
            <a:rPr lang="en-US" sz="1200" b="1" i="1" u="none" baseline="0">
              <a:solidFill>
                <a:srgbClr val="00B0F0"/>
              </a:solidFill>
              <a:effectLst/>
              <a:latin typeface="+mn-lt"/>
              <a:ea typeface="+mn-ea"/>
              <a:cs typeface="+mn-cs"/>
            </a:rPr>
            <a:t>Ca</a:t>
          </a:r>
          <a:r>
            <a:rPr lang="en-US" sz="1200" b="0" i="0" u="none" baseline="0">
              <a:solidFill>
                <a:sysClr val="windowText" lastClr="000000"/>
              </a:solidFill>
              <a:effectLst/>
              <a:latin typeface="+mn-lt"/>
              <a:ea typeface="+mn-ea"/>
              <a:cs typeface="+mn-cs"/>
            </a:rPr>
            <a:t> to the smaller value of 0.020mm, which will force us to stop down one additional stop, making the </a:t>
          </a:r>
          <a:r>
            <a:rPr lang="en-US" sz="1400" b="1" i="1" u="none" baseline="0">
              <a:solidFill>
                <a:srgbClr val="00B0F0"/>
              </a:solidFill>
              <a:effectLst/>
              <a:latin typeface="+mn-lt"/>
              <a:ea typeface="+mn-ea"/>
              <a:cs typeface="+mn-cs"/>
            </a:rPr>
            <a:t>Key f-Number </a:t>
          </a:r>
          <a:r>
            <a:rPr lang="en-US" sz="1200" b="0" i="0" u="none" baseline="0">
              <a:solidFill>
                <a:sysClr val="windowText" lastClr="000000"/>
              </a:solidFill>
              <a:effectLst/>
              <a:latin typeface="+mn-lt"/>
              <a:ea typeface="+mn-ea"/>
              <a:cs typeface="+mn-cs"/>
            </a:rPr>
            <a:t>1.414x larger. This is necessary to achieve 8 lp/mm after 4.39x magnification in the typical 75mm viewer, when focused at </a:t>
          </a:r>
          <a:r>
            <a:rPr lang="en-US" sz="1200" b="1" i="1" u="none" baseline="0">
              <a:solidFill>
                <a:srgbClr val="00B0F0"/>
              </a:solidFill>
              <a:effectLst/>
              <a:latin typeface="+mn-lt"/>
              <a:ea typeface="+mn-ea"/>
              <a:cs typeface="+mn-cs"/>
            </a:rPr>
            <a:t>Di = 254mm</a:t>
          </a:r>
          <a:r>
            <a:rPr lang="en-US" sz="1200" b="0" i="0" u="none" baseline="0">
              <a:solidFill>
                <a:sysClr val="windowText" lastClr="000000"/>
              </a:solidFill>
              <a:effectLst/>
              <a:latin typeface="+mn-lt"/>
              <a:ea typeface="+mn-ea"/>
              <a:cs typeface="+mn-cs"/>
            </a:rPr>
            <a:t>. Diffraction affects the entire frame, independent of subject distance.  It should </a:t>
          </a:r>
          <a:r>
            <a:rPr lang="en-US" sz="1200" b="1" i="1" u="sng" baseline="0">
              <a:solidFill>
                <a:sysClr val="windowText" lastClr="000000"/>
              </a:solidFill>
              <a:effectLst/>
              <a:latin typeface="+mn-lt"/>
              <a:ea typeface="+mn-ea"/>
              <a:cs typeface="+mn-cs"/>
            </a:rPr>
            <a:t>not</a:t>
          </a:r>
          <a:r>
            <a:rPr lang="en-US" sz="1200" b="0" i="0" u="none" baseline="0">
              <a:solidFill>
                <a:sysClr val="windowText" lastClr="000000"/>
              </a:solidFill>
              <a:effectLst/>
              <a:latin typeface="+mn-lt"/>
              <a:ea typeface="+mn-ea"/>
              <a:cs typeface="+mn-cs"/>
            </a:rPr>
            <a:t> be ignored when selecting </a:t>
          </a:r>
          <a:r>
            <a:rPr lang="en-US" sz="1200" b="1" i="1" u="none" baseline="0">
              <a:solidFill>
                <a:srgbClr val="00B0F0"/>
              </a:solidFill>
              <a:effectLst/>
              <a:latin typeface="+mn-lt"/>
              <a:ea typeface="+mn-ea"/>
              <a:cs typeface="+mn-cs"/>
            </a:rPr>
            <a:t>Ca</a:t>
          </a:r>
          <a:r>
            <a:rPr lang="en-US" sz="1200" b="0" i="0" u="none" baseline="0">
              <a:solidFill>
                <a:sysClr val="windowText" lastClr="000000"/>
              </a:solidFill>
              <a:effectLst/>
              <a:latin typeface="+mn-lt"/>
              <a:ea typeface="+mn-ea"/>
              <a:cs typeface="+mn-cs"/>
            </a:rPr>
            <a:t> for DoF calculations.  Everything is easier if you compromise final image resolution. See the tab below titled, </a:t>
          </a:r>
          <a:r>
            <a:rPr lang="en-US" sz="1200" b="1" i="1" u="none" baseline="0">
              <a:solidFill>
                <a:sysClr val="windowText" lastClr="000000"/>
              </a:solidFill>
              <a:effectLst/>
              <a:latin typeface="+mn-lt"/>
              <a:ea typeface="+mn-ea"/>
              <a:cs typeface="+mn-cs"/>
            </a:rPr>
            <a:t>"MaxCoC - Then Tweak."</a:t>
          </a:r>
        </a:p>
        <a:p>
          <a:endParaRPr lang="en-US" sz="1200" b="0" i="0" u="none" baseline="0">
            <a:solidFill>
              <a:sysClr val="windowText" lastClr="00000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1" i="0" baseline="0">
              <a:solidFill>
                <a:srgbClr val="00B0F0"/>
              </a:solidFill>
              <a:effectLst/>
              <a:latin typeface="+mn-lt"/>
              <a:ea typeface="+mn-ea"/>
              <a:cs typeface="+mn-cs"/>
            </a:rPr>
            <a:t>% of MAOFD (M) = 70</a:t>
          </a:r>
          <a:r>
            <a:rPr lang="en-US" sz="1200" b="1" i="0" baseline="0">
              <a:solidFill>
                <a:schemeClr val="tx1"/>
              </a:solidFill>
              <a:effectLst/>
              <a:latin typeface="+mn-lt"/>
              <a:ea typeface="+mn-ea"/>
              <a:cs typeface="+mn-cs"/>
            </a:rPr>
            <a:t>   </a:t>
          </a:r>
          <a:r>
            <a:rPr lang="en-US" sz="1200" b="0" i="0" baseline="0">
              <a:solidFill>
                <a:schemeClr val="tx1"/>
              </a:solidFill>
              <a:effectLst/>
              <a:latin typeface="+mn-lt"/>
              <a:ea typeface="+mn-ea"/>
              <a:cs typeface="+mn-cs"/>
            </a:rPr>
            <a:t>(a subjective input, but...)</a:t>
          </a:r>
          <a:endParaRPr lang="en-US" sz="1200">
            <a:effectLst/>
          </a:endParaRPr>
        </a:p>
        <a:p>
          <a:r>
            <a:rPr lang="en-US" sz="1200" b="0" i="0" u="none" baseline="0">
              <a:solidFill>
                <a:sysClr val="windowText" lastClr="000000"/>
              </a:solidFill>
              <a:effectLst/>
              <a:latin typeface="+mn-lt"/>
              <a:ea typeface="+mn-ea"/>
              <a:cs typeface="+mn-cs"/>
            </a:rPr>
            <a:t>The desired minimum % of MAOFD is subjective, so everyone should feel free to do as they please, but I consider shooting at or near a constant deviation of </a:t>
          </a:r>
          <a:r>
            <a:rPr lang="en-US" sz="1200" b="1" i="1" u="none" baseline="0">
              <a:solidFill>
                <a:srgbClr val="00B0F0"/>
              </a:solidFill>
              <a:effectLst/>
              <a:latin typeface="+mn-lt"/>
              <a:ea typeface="+mn-ea"/>
              <a:cs typeface="+mn-cs"/>
            </a:rPr>
            <a:t>70% of MAOFD </a:t>
          </a:r>
          <a:r>
            <a:rPr lang="en-US" sz="1200" b="0" i="0" u="none" baseline="0">
              <a:solidFill>
                <a:sysClr val="windowText" lastClr="000000"/>
              </a:solidFill>
              <a:effectLst/>
              <a:latin typeface="+mn-lt"/>
              <a:ea typeface="+mn-ea"/>
              <a:cs typeface="+mn-cs"/>
            </a:rPr>
            <a:t>to be almost a "secret weapon."  Users can look at view after view after view, without having to struggle to find the right amount of convergence to fuse either the Near Homologs (which I always mount just behind the Window) or the Far Homologs (which, thanks to shooting for constant deviation, are always at the same OFD, view after view).  No eye fatigue! And subject spaces that consistently "fit" </a:t>
          </a:r>
          <a:r>
            <a:rPr lang="en-US" sz="1200" b="1" i="1" u="none" baseline="0">
              <a:solidFill>
                <a:srgbClr val="00B0F0"/>
              </a:solidFill>
              <a:effectLst/>
              <a:latin typeface="+mn-lt"/>
              <a:ea typeface="+mn-ea"/>
              <a:cs typeface="+mn-cs"/>
            </a:rPr>
            <a:t>70% of MAOFD</a:t>
          </a:r>
          <a:r>
            <a:rPr lang="en-US" sz="1200" b="0" i="0" u="none" baseline="0">
              <a:solidFill>
                <a:sysClr val="windowText" lastClr="000000"/>
              </a:solidFill>
              <a:effectLst/>
              <a:latin typeface="+mn-lt"/>
              <a:ea typeface="+mn-ea"/>
              <a:cs typeface="+mn-cs"/>
            </a:rPr>
            <a:t> are not only easy on the eyes, they can be recorded with faster shutter speeds (about one stop faster) than deeper subject spaces that "fit" the borderline-uncomfortable OFDs that are at 100% of MAOFD, requiring a smaller aperture for sufficient DoF.  </a:t>
          </a:r>
        </a:p>
        <a:p>
          <a:endParaRPr lang="en-US" sz="1200" b="0" i="0" u="none" baseline="0">
            <a:solidFill>
              <a:sysClr val="windowText" lastClr="000000"/>
            </a:solidFill>
            <a:effectLst/>
            <a:latin typeface="+mn-lt"/>
            <a:ea typeface="+mn-ea"/>
            <a:cs typeface="+mn-cs"/>
          </a:endParaRPr>
        </a:p>
        <a:p>
          <a:r>
            <a:rPr lang="en-US" sz="1200" b="0" i="0" u="none" baseline="0">
              <a:solidFill>
                <a:sysClr val="windowText" lastClr="000000"/>
              </a:solidFill>
              <a:effectLst/>
              <a:latin typeface="+mn-lt"/>
              <a:ea typeface="+mn-ea"/>
              <a:cs typeface="+mn-cs"/>
            </a:rPr>
            <a:t>That leaves only the inputs for </a:t>
          </a:r>
          <a:r>
            <a:rPr lang="en-US" sz="1400" b="1" i="1" u="none" baseline="0">
              <a:solidFill>
                <a:srgbClr val="00B0F0"/>
              </a:solidFill>
              <a:effectLst/>
              <a:latin typeface="+mn-lt"/>
              <a:ea typeface="+mn-ea"/>
              <a:cs typeface="+mn-cs"/>
            </a:rPr>
            <a:t>Fc</a:t>
          </a:r>
          <a:r>
            <a:rPr lang="en-US" sz="1200" b="0" i="1" u="none" baseline="0">
              <a:solidFill>
                <a:sysClr val="windowText" lastClr="000000"/>
              </a:solidFill>
              <a:effectLst/>
              <a:latin typeface="+mn-lt"/>
              <a:ea typeface="+mn-ea"/>
              <a:cs typeface="+mn-cs"/>
            </a:rPr>
            <a:t> </a:t>
          </a:r>
          <a:r>
            <a:rPr lang="en-US" sz="1200" b="0" i="0" u="none" baseline="0">
              <a:solidFill>
                <a:sysClr val="windowText" lastClr="000000"/>
              </a:solidFill>
              <a:effectLst/>
              <a:latin typeface="+mn-lt"/>
              <a:ea typeface="+mn-ea"/>
              <a:cs typeface="+mn-cs"/>
            </a:rPr>
            <a:t>and </a:t>
          </a:r>
          <a:r>
            <a:rPr lang="en-US" sz="1400" b="1" i="1" u="none" baseline="0">
              <a:solidFill>
                <a:srgbClr val="00B0F0"/>
              </a:solidFill>
              <a:effectLst/>
              <a:latin typeface="+mn-lt"/>
              <a:ea typeface="+mn-ea"/>
              <a:cs typeface="+mn-cs"/>
            </a:rPr>
            <a:t>Base</a:t>
          </a:r>
          <a:r>
            <a:rPr lang="en-US" sz="1200" b="0" i="0" u="none" baseline="0">
              <a:solidFill>
                <a:sysClr val="windowText" lastClr="000000"/>
              </a:solidFill>
              <a:effectLst/>
              <a:latin typeface="+mn-lt"/>
              <a:ea typeface="+mn-ea"/>
              <a:cs typeface="+mn-cs"/>
            </a:rPr>
            <a:t>, but for landscape stereography, especially, I would eagerly increase my </a:t>
          </a:r>
          <a:r>
            <a:rPr lang="en-US" sz="1200" b="1" i="1" u="none" baseline="0">
              <a:solidFill>
                <a:srgbClr val="00B0F0"/>
              </a:solidFill>
              <a:effectLst/>
              <a:latin typeface="+mn-lt"/>
              <a:ea typeface="+mn-ea"/>
              <a:cs typeface="+mn-cs"/>
            </a:rPr>
            <a:t>Base</a:t>
          </a:r>
          <a:r>
            <a:rPr lang="en-US" sz="1200" b="0" i="0" u="none" baseline="0">
              <a:solidFill>
                <a:sysClr val="windowText" lastClr="000000"/>
              </a:solidFill>
              <a:effectLst/>
              <a:latin typeface="+mn-lt"/>
              <a:ea typeface="+mn-ea"/>
              <a:cs typeface="+mn-cs"/>
            </a:rPr>
            <a:t> to prevent any compromise of my minimums chosen for </a:t>
          </a:r>
          <a:r>
            <a:rPr lang="en-US" sz="1200" b="1" i="1" u="none" baseline="0">
              <a:solidFill>
                <a:srgbClr val="00B0F0"/>
              </a:solidFill>
              <a:effectLst/>
              <a:latin typeface="+mn-lt"/>
              <a:ea typeface="+mn-ea"/>
              <a:cs typeface="+mn-cs"/>
            </a:rPr>
            <a:t>% of MAOFD </a:t>
          </a:r>
          <a:r>
            <a:rPr lang="en-US" sz="1200" b="0" i="0" u="none" baseline="0">
              <a:solidFill>
                <a:sysClr val="windowText" lastClr="000000"/>
              </a:solidFill>
              <a:effectLst/>
              <a:latin typeface="+mn-lt"/>
              <a:ea typeface="+mn-ea"/>
              <a:cs typeface="+mn-cs"/>
            </a:rPr>
            <a:t>and </a:t>
          </a:r>
          <a:r>
            <a:rPr lang="en-US" sz="1200" b="1" i="0" u="none" baseline="0">
              <a:solidFill>
                <a:sysClr val="windowText" lastClr="000000"/>
              </a:solidFill>
              <a:effectLst/>
              <a:latin typeface="+mn-lt"/>
              <a:ea typeface="+mn-ea"/>
              <a:cs typeface="+mn-cs"/>
            </a:rPr>
            <a:t>Desired Final Image Resolution </a:t>
          </a:r>
          <a:r>
            <a:rPr lang="en-US" sz="1200" b="0" i="0" u="none" baseline="0">
              <a:solidFill>
                <a:sysClr val="windowText" lastClr="000000"/>
              </a:solidFill>
              <a:effectLst/>
              <a:latin typeface="+mn-lt"/>
              <a:ea typeface="+mn-ea"/>
              <a:cs typeface="+mn-cs"/>
            </a:rPr>
            <a:t>(your input to calculation of </a:t>
          </a:r>
          <a:r>
            <a:rPr lang="en-US" sz="1200" b="1" i="1" u="none" baseline="0">
              <a:solidFill>
                <a:srgbClr val="00B0F0"/>
              </a:solidFill>
              <a:effectLst/>
              <a:latin typeface="+mn-lt"/>
              <a:ea typeface="+mn-ea"/>
              <a:cs typeface="+mn-cs"/>
            </a:rPr>
            <a:t>Ca</a:t>
          </a:r>
          <a:r>
            <a:rPr lang="en-US" sz="1200" b="0" i="0" u="none" baseline="0">
              <a:solidFill>
                <a:sysClr val="windowText" lastClr="000000"/>
              </a:solidFill>
              <a:effectLst/>
              <a:latin typeface="+mn-lt"/>
              <a:ea typeface="+mn-ea"/>
              <a:cs typeface="+mn-cs"/>
            </a:rPr>
            <a:t>).</a:t>
          </a:r>
        </a:p>
        <a:p>
          <a:endParaRPr lang="en-US" sz="1200" b="0" i="0" u="none" baseline="0">
            <a:solidFill>
              <a:sysClr val="windowText" lastClr="000000"/>
            </a:solidFill>
            <a:effectLst/>
            <a:latin typeface="+mn-lt"/>
            <a:ea typeface="+mn-ea"/>
            <a:cs typeface="+mn-cs"/>
          </a:endParaRPr>
        </a:p>
        <a:p>
          <a:r>
            <a:rPr lang="en-US" sz="1200" b="0" i="0" u="none" baseline="0">
              <a:solidFill>
                <a:sysClr val="windowText" lastClr="000000"/>
              </a:solidFill>
              <a:effectLst/>
              <a:latin typeface="+mn-lt"/>
              <a:ea typeface="+mn-ea"/>
              <a:cs typeface="+mn-cs"/>
            </a:rPr>
            <a:t>Unless you are frequently shooting portraits or any spaces with people in the frame, fear of the Lilliput effect is way overblown by many 3D enthusiasts, some of whom use poorly designed stereo cameras having a fixed base near 65mm, imagining that this alone is a panacea for stereographic ignorance - yet equipped with lenses that are too long relative to the fixed base to shoot reasonably deep subject spaces without recording readily discernible defocused Nears and/or Fars.  See the tab below titled, </a:t>
          </a:r>
          <a:r>
            <a:rPr lang="en-US" sz="1200" b="1" i="1" u="none" baseline="0">
              <a:solidFill>
                <a:sysClr val="windowText" lastClr="000000"/>
              </a:solidFill>
              <a:effectLst/>
              <a:latin typeface="+mn-lt"/>
              <a:ea typeface="+mn-ea"/>
              <a:cs typeface="+mn-cs"/>
            </a:rPr>
            <a:t>"TL-120 Examples."</a:t>
          </a:r>
        </a:p>
        <a:p>
          <a:endParaRPr lang="en-US" sz="1200" b="0" i="0" u="none" baseline="0">
            <a:solidFill>
              <a:sysClr val="windowText" lastClr="000000"/>
            </a:solidFill>
            <a:effectLst/>
            <a:latin typeface="+mn-lt"/>
            <a:ea typeface="+mn-ea"/>
            <a:cs typeface="+mn-cs"/>
          </a:endParaRPr>
        </a:p>
        <a:p>
          <a:endParaRPr lang="en-US" sz="1000" b="0">
            <a:solidFill>
              <a:schemeClr val="tx1"/>
            </a:solidFill>
          </a:endParaRPr>
        </a:p>
      </xdr:txBody>
    </xdr:sp>
    <xdr:clientData/>
  </xdr:oneCellAnchor>
</xdr:wsDr>
</file>

<file path=xl/drawings/drawing2.xml><?xml version="1.0" encoding="utf-8"?>
<xdr:wsDr xmlns:xdr="http://schemas.openxmlformats.org/drawingml/2006/spreadsheetDrawing" xmlns:a="http://schemas.openxmlformats.org/drawingml/2006/main">
  <xdr:oneCellAnchor>
    <xdr:from>
      <xdr:col>1</xdr:col>
      <xdr:colOff>64337</xdr:colOff>
      <xdr:row>31</xdr:row>
      <xdr:rowOff>133916</xdr:rowOff>
    </xdr:from>
    <xdr:ext cx="16584004" cy="3366521"/>
    <xdr:sp macro="" textlink="">
      <xdr:nvSpPr>
        <xdr:cNvPr id="2" name="TextBox 1">
          <a:extLst>
            <a:ext uri="{FF2B5EF4-FFF2-40B4-BE49-F238E27FC236}">
              <a16:creationId xmlns:a16="http://schemas.microsoft.com/office/drawing/2014/main" id="{47F73477-18D7-020B-6339-F85719DF1AC1}"/>
            </a:ext>
          </a:extLst>
        </xdr:cNvPr>
        <xdr:cNvSpPr txBox="1"/>
      </xdr:nvSpPr>
      <xdr:spPr>
        <a:xfrm>
          <a:off x="207212" y="11440091"/>
          <a:ext cx="16584004" cy="3366521"/>
        </a:xfrm>
        <a:prstGeom prst="rect">
          <a:avLst/>
        </a:prstGeom>
        <a:solidFill>
          <a:schemeClr val="accent5">
            <a:lumMod val="20000"/>
            <a:lumOff val="80000"/>
          </a:schemeClr>
        </a:solid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r>
            <a:rPr lang="en-US" sz="1200" b="1">
              <a:solidFill>
                <a:schemeClr val="accent5">
                  <a:lumMod val="75000"/>
                </a:schemeClr>
              </a:solidFill>
            </a:rPr>
            <a:t>Those are</a:t>
          </a:r>
          <a:r>
            <a:rPr lang="en-US" sz="1200" b="1" baseline="0">
              <a:solidFill>
                <a:schemeClr val="accent5">
                  <a:lumMod val="75000"/>
                </a:schemeClr>
              </a:solidFill>
            </a:rPr>
            <a:t> the facts (above).  </a:t>
          </a:r>
          <a:r>
            <a:rPr lang="en-US" sz="1200" b="1" baseline="0">
              <a:solidFill>
                <a:srgbClr val="7030A0"/>
              </a:solidFill>
            </a:rPr>
            <a:t>Here is my opinion </a:t>
          </a:r>
          <a:r>
            <a:rPr lang="en-US" sz="1200" b="1" baseline="0">
              <a:solidFill>
                <a:srgbClr val="0070C0"/>
              </a:solidFill>
            </a:rPr>
            <a:t>(and some more facts)</a:t>
          </a:r>
          <a:r>
            <a:rPr lang="en-US" sz="1200" b="1" baseline="0">
              <a:solidFill>
                <a:srgbClr val="7030A0"/>
              </a:solidFill>
            </a:rPr>
            <a:t>:</a:t>
          </a:r>
          <a:br>
            <a:rPr lang="en-US" sz="1100" b="1" baseline="0">
              <a:solidFill>
                <a:srgbClr val="7030A0"/>
              </a:solidFill>
            </a:rPr>
          </a:br>
          <a:br>
            <a:rPr lang="en-US" sz="1100" b="1" baseline="0">
              <a:solidFill>
                <a:srgbClr val="7030A0"/>
              </a:solidFill>
            </a:rPr>
          </a:br>
          <a:r>
            <a:rPr lang="en-US" sz="1100" b="1">
              <a:solidFill>
                <a:srgbClr val="7030A0"/>
              </a:solidFill>
            </a:rPr>
            <a:t>If someone gave me a TL-120, I would sell it immediately, as it just </a:t>
          </a:r>
          <a:r>
            <a:rPr lang="en-US" sz="1100" b="1" i="1" u="sng">
              <a:solidFill>
                <a:srgbClr val="7030A0"/>
              </a:solidFill>
            </a:rPr>
            <a:t>cannot</a:t>
          </a:r>
          <a:r>
            <a:rPr lang="en-US" sz="1100" b="1">
              <a:solidFill>
                <a:srgbClr val="7030A0"/>
              </a:solidFill>
            </a:rPr>
            <a:t> satisfy </a:t>
          </a:r>
          <a:r>
            <a:rPr lang="en-US" sz="1100" b="1" i="1" u="sng">
              <a:solidFill>
                <a:srgbClr val="7030A0"/>
              </a:solidFill>
            </a:rPr>
            <a:t>my subjective requirements</a:t>
          </a:r>
          <a:r>
            <a:rPr lang="en-US" sz="1100" b="1">
              <a:solidFill>
                <a:srgbClr val="7030A0"/>
              </a:solidFill>
            </a:rPr>
            <a:t> for </a:t>
          </a:r>
          <a:r>
            <a:rPr lang="en-US" sz="1100" b="1" i="1" u="sng">
              <a:solidFill>
                <a:srgbClr val="7030A0"/>
              </a:solidFill>
            </a:rPr>
            <a:t>both</a:t>
          </a:r>
          <a:r>
            <a:rPr lang="en-US" sz="1100" b="1">
              <a:solidFill>
                <a:srgbClr val="7030A0"/>
              </a:solidFill>
            </a:rPr>
            <a:t> final image resolution and recorded OFD, despite having 80mm lenses that can easily resolve 8 lp/mm after 4.39x magnification in a 75mm viewer focused at a </a:t>
          </a:r>
          <a:r>
            <a:rPr lang="en-US" sz="1100" b="1">
              <a:solidFill>
                <a:srgbClr val="00B0F0"/>
              </a:solidFill>
            </a:rPr>
            <a:t>Di</a:t>
          </a:r>
          <a:r>
            <a:rPr lang="en-US" sz="1100" b="1">
              <a:solidFill>
                <a:srgbClr val="7030A0"/>
              </a:solidFill>
            </a:rPr>
            <a:t> of 254mm, on modern color reversal films. </a:t>
          </a:r>
          <a:r>
            <a:rPr lang="en-US" sz="1100" b="1" baseline="0">
              <a:solidFill>
                <a:srgbClr val="7030A0"/>
              </a:solidFill>
            </a:rPr>
            <a:t>  </a:t>
          </a:r>
          <a:br>
            <a:rPr lang="en-US" sz="1100" b="1" baseline="0">
              <a:solidFill>
                <a:srgbClr val="7030A0"/>
              </a:solidFill>
            </a:rPr>
          </a:br>
          <a:br>
            <a:rPr lang="en-US" sz="1100" b="1" baseline="0">
              <a:solidFill>
                <a:srgbClr val="7030A0"/>
              </a:solidFill>
            </a:rPr>
          </a:br>
          <a:r>
            <a:rPr lang="en-US" sz="1100" b="1" baseline="0">
              <a:solidFill>
                <a:srgbClr val="0070C0"/>
              </a:solidFill>
              <a:latin typeface="+mn-lt"/>
              <a:ea typeface="+mn-ea"/>
              <a:cs typeface="+mn-cs"/>
            </a:rPr>
            <a:t>If it's not clear already, the 3DWorld TL-120, with its 80mm lenses, is capable of securing greater DoF in 2D (shooting deeper subject spaces) than its fixed 63.5mm Stereo Base will allow you to shoot in 3D, if </a:t>
          </a:r>
          <a:r>
            <a:rPr lang="en-US" sz="1100" b="1" i="1" u="sng" baseline="0">
              <a:solidFill>
                <a:srgbClr val="0070C0"/>
              </a:solidFill>
              <a:latin typeface="+mn-lt"/>
              <a:ea typeface="+mn-ea"/>
              <a:cs typeface="+mn-cs"/>
            </a:rPr>
            <a:t>your</a:t>
          </a:r>
          <a:r>
            <a:rPr lang="en-US" sz="1100" b="1" baseline="0">
              <a:solidFill>
                <a:srgbClr val="0070C0"/>
              </a:solidFill>
              <a:latin typeface="+mn-lt"/>
              <a:ea typeface="+mn-ea"/>
              <a:cs typeface="+mn-cs"/>
            </a:rPr>
            <a:t> personal final image resolution requirement is 8 lp/mm when viewed at a distance of 10 inches. Even if reducing </a:t>
          </a:r>
          <a:r>
            <a:rPr lang="en-US" sz="1100" b="1" i="1" u="sng" baseline="0">
              <a:solidFill>
                <a:srgbClr val="0070C0"/>
              </a:solidFill>
              <a:latin typeface="+mn-lt"/>
              <a:ea typeface="+mn-ea"/>
              <a:cs typeface="+mn-cs"/>
            </a:rPr>
            <a:t>your</a:t>
          </a:r>
          <a:r>
            <a:rPr lang="en-US" sz="1100" b="1" baseline="0">
              <a:solidFill>
                <a:srgbClr val="0070C0"/>
              </a:solidFill>
              <a:latin typeface="+mn-lt"/>
              <a:ea typeface="+mn-ea"/>
              <a:cs typeface="+mn-cs"/>
            </a:rPr>
            <a:t> final image resolution requirement to only 4 lp/mm (only half the resolution that healthy or corrected human vision can appreciate), </a:t>
          </a:r>
          <a:r>
            <a:rPr lang="en-US" sz="1100" b="1" i="1" u="sng" baseline="0">
              <a:solidFill>
                <a:srgbClr val="0070C0"/>
              </a:solidFill>
              <a:latin typeface="+mn-lt"/>
              <a:ea typeface="+mn-ea"/>
              <a:cs typeface="+mn-cs"/>
            </a:rPr>
            <a:t>the TL-120's lenses are too long relative to the Base</a:t>
          </a:r>
          <a:r>
            <a:rPr lang="en-US" sz="1100" b="1" baseline="0">
              <a:solidFill>
                <a:srgbClr val="0070C0"/>
              </a:solidFill>
              <a:latin typeface="+mn-lt"/>
              <a:ea typeface="+mn-ea"/>
              <a:cs typeface="+mn-cs"/>
            </a:rPr>
            <a:t>, to record OFDs any greater than 58% of MAOFD (for somewhat </a:t>
          </a:r>
          <a:r>
            <a:rPr lang="en-US" sz="1100" b="1" i="1" u="sng" baseline="0">
              <a:solidFill>
                <a:srgbClr val="0070C0"/>
              </a:solidFill>
              <a:latin typeface="+mn-lt"/>
              <a:ea typeface="+mn-ea"/>
              <a:cs typeface="+mn-cs"/>
            </a:rPr>
            <a:t>shallow views </a:t>
          </a:r>
          <a:r>
            <a:rPr lang="en-US" sz="1100" b="1" baseline="0">
              <a:solidFill>
                <a:srgbClr val="0070C0"/>
              </a:solidFill>
              <a:latin typeface="+mn-lt"/>
              <a:ea typeface="+mn-ea"/>
              <a:cs typeface="+mn-cs"/>
            </a:rPr>
            <a:t>at </a:t>
          </a:r>
          <a:r>
            <a:rPr lang="en-US" sz="1100" b="1" i="1" u="sng" baseline="0">
              <a:solidFill>
                <a:srgbClr val="0070C0"/>
              </a:solidFill>
              <a:latin typeface="+mn-lt"/>
              <a:ea typeface="+mn-ea"/>
              <a:cs typeface="+mn-cs"/>
            </a:rPr>
            <a:t>half</a:t>
          </a:r>
          <a:r>
            <a:rPr lang="en-US" sz="1100" b="1" baseline="0">
              <a:solidFill>
                <a:srgbClr val="0070C0"/>
              </a:solidFill>
              <a:latin typeface="+mn-lt"/>
              <a:ea typeface="+mn-ea"/>
              <a:cs typeface="+mn-cs"/>
            </a:rPr>
            <a:t> the resolution required to induce the immersive, "I'm standing there," experience.)  There's no fixing it, short of replacing the lenses with shorter lenses, or extending the Base - perhaps with prisms or mirrors in front of each lens, or using a high quality, filter-threaded, wide-angle lens attachment, but the first two workarounds still leave you shooting 3D with a "normal" FL - which doesn't emulate the FoV of natural vision as well as short lenses.</a:t>
          </a:r>
        </a:p>
        <a:p>
          <a:pPr algn="l"/>
          <a:br>
            <a:rPr lang="en-US" sz="1100" b="1" baseline="0">
              <a:solidFill>
                <a:srgbClr val="0070C0"/>
              </a:solidFill>
            </a:rPr>
          </a:br>
          <a:r>
            <a:rPr lang="en-US" sz="1100" b="1">
              <a:solidFill>
                <a:srgbClr val="7030A0"/>
              </a:solidFill>
            </a:rPr>
            <a:t>I want my views to record</a:t>
          </a:r>
          <a:r>
            <a:rPr lang="en-US" sz="1100" b="1" baseline="0">
              <a:solidFill>
                <a:srgbClr val="7030A0"/>
              </a:solidFill>
            </a:rPr>
            <a:t> subject spaces with OFDs at a fairly constant 70% of MAOFD, from one view to the next, </a:t>
          </a:r>
          <a:r>
            <a:rPr lang="en-US" sz="1100" b="1" i="1" u="sng" baseline="0">
              <a:solidFill>
                <a:srgbClr val="7030A0"/>
              </a:solidFill>
            </a:rPr>
            <a:t>and</a:t>
          </a:r>
          <a:r>
            <a:rPr lang="en-US" sz="1100" b="1" baseline="0">
              <a:solidFill>
                <a:srgbClr val="7030A0"/>
              </a:solidFill>
            </a:rPr>
            <a:t> I want my views to present subject detail at a resolution approaching the limits of what healthy (or corrected to 20/20) human vision can resolve - to achieve that involuntary sense of "immersion," where a user can be </a:t>
          </a:r>
          <a:r>
            <a:rPr lang="en-US" sz="1100" b="1" i="1" u="sng" baseline="0">
              <a:solidFill>
                <a:srgbClr val="7030A0"/>
              </a:solidFill>
            </a:rPr>
            <a:t>ambushed</a:t>
          </a:r>
          <a:r>
            <a:rPr lang="en-US" sz="1100" b="1" baseline="0">
              <a:solidFill>
                <a:srgbClr val="7030A0"/>
              </a:solidFill>
            </a:rPr>
            <a:t> with that feeling they are actually "standing there."  Repeating myself: </a:t>
          </a:r>
          <a:r>
            <a:rPr lang="en-US" sz="1100" b="1" i="1" u="sng" baseline="0">
              <a:solidFill>
                <a:srgbClr val="7030A0"/>
              </a:solidFill>
            </a:rPr>
            <a:t>This cannot be achieved at lower resolutions.</a:t>
          </a:r>
          <a:r>
            <a:rPr lang="en-US" sz="1100" b="1" baseline="0">
              <a:solidFill>
                <a:srgbClr val="7030A0"/>
              </a:solidFill>
            </a:rPr>
            <a:t> All of the artifiacts of traditional 2D photography must </a:t>
          </a:r>
          <a:r>
            <a:rPr lang="en-US" sz="1100" b="1" i="1" u="sng" baseline="0">
              <a:solidFill>
                <a:srgbClr val="7030A0"/>
              </a:solidFill>
            </a:rPr>
            <a:t>also</a:t>
          </a:r>
          <a:r>
            <a:rPr lang="en-US" sz="1100" b="1" baseline="0">
              <a:solidFill>
                <a:srgbClr val="7030A0"/>
              </a:solidFill>
            </a:rPr>
            <a:t> be eliminated, otherwise the users will readily sense that they are just looking at a photograph - a gimmicky 3D photograph - but still just a photograph - not "reality."   (See the Worksheet tab, below, labeled, </a:t>
          </a:r>
          <a:r>
            <a:rPr lang="en-US" sz="1100" b="1" i="1" baseline="0">
              <a:solidFill>
                <a:srgbClr val="7030A0"/>
              </a:solidFill>
            </a:rPr>
            <a:t>"Immersion.</a:t>
          </a:r>
          <a:r>
            <a:rPr lang="en-US" sz="1100" b="1" baseline="0">
              <a:solidFill>
                <a:srgbClr val="7030A0"/>
              </a:solidFill>
            </a:rPr>
            <a:t>")</a:t>
          </a:r>
          <a:endParaRPr lang="en-US" sz="1100" b="1">
            <a:solidFill>
              <a:srgbClr val="7030A0"/>
            </a:solidFill>
          </a:endParaRPr>
        </a:p>
        <a:p>
          <a:pPr algn="l"/>
          <a:endParaRPr lang="en-US" sz="1100" b="1">
            <a:solidFill>
              <a:srgbClr val="7030A0"/>
            </a:solidFill>
          </a:endParaRPr>
        </a:p>
        <a:p>
          <a:pPr algn="l"/>
          <a:r>
            <a:rPr lang="en-US" sz="1100" b="1">
              <a:solidFill>
                <a:srgbClr val="7030A0"/>
              </a:solidFill>
            </a:rPr>
            <a:t>The TL-120 design is well suited for stereographers who have no prejudice for visibly discernable "sucklective fockus" at the Nears and Fars - as is </a:t>
          </a:r>
          <a:r>
            <a:rPr lang="en-US" sz="1100" b="1" i="1" u="sng">
              <a:solidFill>
                <a:srgbClr val="7030A0"/>
              </a:solidFill>
            </a:rPr>
            <a:t>unavoidable</a:t>
          </a:r>
          <a:r>
            <a:rPr lang="en-US" sz="1100" b="1">
              <a:solidFill>
                <a:srgbClr val="7030A0"/>
              </a:solidFill>
            </a:rPr>
            <a:t> when trying to record reasonably deep subject spaces with the TL-120.</a:t>
          </a:r>
          <a:r>
            <a:rPr lang="en-US" sz="1100" b="1" baseline="0">
              <a:solidFill>
                <a:srgbClr val="7030A0"/>
              </a:solidFill>
            </a:rPr>
            <a:t>  Alternatively, they can shoot high-resolution views of unreasonably"flat" subject spaces </a:t>
          </a:r>
          <a:r>
            <a:rPr lang="en-US" sz="1100" b="1" i="1" u="sng" baseline="0">
              <a:solidFill>
                <a:srgbClr val="7030A0"/>
              </a:solidFill>
            </a:rPr>
            <a:t>or</a:t>
          </a:r>
          <a:r>
            <a:rPr lang="en-US" sz="1100" b="1" baseline="0">
              <a:solidFill>
                <a:srgbClr val="7030A0"/>
              </a:solidFill>
            </a:rPr>
            <a:t> they can shoot low-resolution views of reasonably "deep" subject spaces </a:t>
          </a:r>
          <a:r>
            <a:rPr lang="en-US" sz="1100" b="1" i="1" u="sng" baseline="0">
              <a:solidFill>
                <a:srgbClr val="7030A0"/>
              </a:solidFill>
            </a:rPr>
            <a:t>or</a:t>
          </a:r>
          <a:r>
            <a:rPr lang="en-US" sz="1100" b="1" baseline="0">
              <a:solidFill>
                <a:srgbClr val="7030A0"/>
              </a:solidFill>
            </a:rPr>
            <a:t> a combination of both compromises.  </a:t>
          </a:r>
          <a:br>
            <a:rPr lang="en-US" sz="1100" b="1" baseline="0">
              <a:solidFill>
                <a:srgbClr val="7030A0"/>
              </a:solidFill>
            </a:rPr>
          </a:br>
          <a:br>
            <a:rPr lang="en-US" sz="1100" b="1" baseline="0">
              <a:solidFill>
                <a:srgbClr val="7030A0"/>
              </a:solidFill>
            </a:rPr>
          </a:br>
          <a:r>
            <a:rPr lang="en-US" sz="1100" b="1" baseline="0">
              <a:solidFill>
                <a:srgbClr val="7030A0"/>
              </a:solidFill>
            </a:rPr>
            <a:t>Yuck!</a:t>
          </a:r>
          <a:endParaRPr lang="en-US" sz="1100" b="1">
            <a:solidFill>
              <a:srgbClr val="7030A0"/>
            </a:solidFill>
          </a:endParaRPr>
        </a:p>
      </xdr:txBody>
    </xdr:sp>
    <xdr:clientData/>
  </xdr:oneCellAnchor>
  <xdr:twoCellAnchor>
    <xdr:from>
      <xdr:col>8</xdr:col>
      <xdr:colOff>161018</xdr:colOff>
      <xdr:row>9</xdr:row>
      <xdr:rowOff>530679</xdr:rowOff>
    </xdr:from>
    <xdr:to>
      <xdr:col>9</xdr:col>
      <xdr:colOff>873579</xdr:colOff>
      <xdr:row>9</xdr:row>
      <xdr:rowOff>1085850</xdr:rowOff>
    </xdr:to>
    <xdr:sp macro="" textlink="">
      <xdr:nvSpPr>
        <xdr:cNvPr id="3" name="Arrow: Right 2">
          <a:extLst>
            <a:ext uri="{FF2B5EF4-FFF2-40B4-BE49-F238E27FC236}">
              <a16:creationId xmlns:a16="http://schemas.microsoft.com/office/drawing/2014/main" id="{11C9B679-7D08-B8D3-A183-1E99340F833F}"/>
            </a:ext>
          </a:extLst>
        </xdr:cNvPr>
        <xdr:cNvSpPr/>
      </xdr:nvSpPr>
      <xdr:spPr>
        <a:xfrm rot="10800000">
          <a:off x="13962743" y="2540454"/>
          <a:ext cx="1198336" cy="555171"/>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1</xdr:col>
      <xdr:colOff>64336</xdr:colOff>
      <xdr:row>30</xdr:row>
      <xdr:rowOff>133915</xdr:rowOff>
    </xdr:from>
    <xdr:ext cx="14702135" cy="6555356"/>
    <xdr:sp macro="" textlink="">
      <xdr:nvSpPr>
        <xdr:cNvPr id="2" name="TextBox 1">
          <a:extLst>
            <a:ext uri="{FF2B5EF4-FFF2-40B4-BE49-F238E27FC236}">
              <a16:creationId xmlns:a16="http://schemas.microsoft.com/office/drawing/2014/main" id="{5EF17076-5DFE-4232-93BE-5DBA03875CCB}"/>
            </a:ext>
          </a:extLst>
        </xdr:cNvPr>
        <xdr:cNvSpPr txBox="1"/>
      </xdr:nvSpPr>
      <xdr:spPr>
        <a:xfrm>
          <a:off x="216736" y="10856344"/>
          <a:ext cx="14702135" cy="6555356"/>
        </a:xfrm>
        <a:prstGeom prst="rect">
          <a:avLst/>
        </a:prstGeom>
        <a:solidFill>
          <a:schemeClr val="accent5">
            <a:lumMod val="20000"/>
            <a:lumOff val="80000"/>
          </a:schemeClr>
        </a:solid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br>
            <a:rPr lang="en-US" sz="1100" b="1" baseline="0">
              <a:solidFill>
                <a:srgbClr val="7030A0"/>
              </a:solidFill>
            </a:rPr>
          </a:br>
          <a:r>
            <a:rPr lang="en-US" sz="1100" b="1" baseline="0">
              <a:solidFill>
                <a:srgbClr val="7030A0"/>
              </a:solidFill>
            </a:rPr>
            <a:t>No matter which lenses or backs are purchased and mounted to the Mercury 12 Stereo Camera (at an additional cost of at least $1500), it </a:t>
          </a:r>
          <a:r>
            <a:rPr lang="en-US" sz="1100" b="1" i="1" u="sng">
              <a:solidFill>
                <a:srgbClr val="7030A0"/>
              </a:solidFill>
            </a:rPr>
            <a:t>cannot</a:t>
          </a:r>
          <a:r>
            <a:rPr lang="en-US" sz="1100" b="1">
              <a:solidFill>
                <a:srgbClr val="7030A0"/>
              </a:solidFill>
            </a:rPr>
            <a:t> satisfy </a:t>
          </a:r>
          <a:r>
            <a:rPr lang="en-US" sz="1100" b="1" i="1" u="sng">
              <a:solidFill>
                <a:srgbClr val="7030A0"/>
              </a:solidFill>
            </a:rPr>
            <a:t>my subjective requirements</a:t>
          </a:r>
          <a:r>
            <a:rPr lang="en-US" sz="1100" b="1">
              <a:solidFill>
                <a:srgbClr val="7030A0"/>
              </a:solidFill>
            </a:rPr>
            <a:t> for </a:t>
          </a:r>
          <a:r>
            <a:rPr lang="en-US" sz="1100" b="1" i="1" u="sng">
              <a:solidFill>
                <a:srgbClr val="7030A0"/>
              </a:solidFill>
            </a:rPr>
            <a:t>both</a:t>
          </a:r>
          <a:r>
            <a:rPr lang="en-US" sz="1100" b="1">
              <a:solidFill>
                <a:srgbClr val="7030A0"/>
              </a:solidFill>
            </a:rPr>
            <a:t> final image resolution and recorded OFD.   Other</a:t>
          </a:r>
          <a:r>
            <a:rPr lang="en-US" sz="1100" b="1" baseline="0">
              <a:solidFill>
                <a:srgbClr val="7030A0"/>
              </a:solidFill>
            </a:rPr>
            <a:t> "stereographers" might enjoy recording shallow subject spaces with sufficient resolution - OR- deep subject spaces with very poor resolution, but I personally prefer to record reasonably deep subject spaces at final image resolutions approaching the limit of what can be appreciated by healthy or corrected human vision.</a:t>
          </a:r>
          <a:br>
            <a:rPr lang="en-US" sz="1100" b="1" baseline="0">
              <a:solidFill>
                <a:srgbClr val="7030A0"/>
              </a:solidFill>
            </a:rPr>
          </a:br>
          <a:br>
            <a:rPr lang="en-US" sz="1100" b="1" baseline="0">
              <a:solidFill>
                <a:srgbClr val="7030A0"/>
              </a:solidFill>
            </a:rPr>
          </a:br>
          <a:r>
            <a:rPr lang="en-US" sz="1100" b="1">
              <a:solidFill>
                <a:srgbClr val="7030A0"/>
              </a:solidFill>
            </a:rPr>
            <a:t>The</a:t>
          </a:r>
          <a:r>
            <a:rPr lang="en-US" sz="1100" b="1" baseline="0">
              <a:solidFill>
                <a:srgbClr val="7030A0"/>
              </a:solidFill>
            </a:rPr>
            <a:t> Mercury 12 is just a shim-swapping, zone-focusing TL-120 with so-called "compatible" interchangeable lenses ranging from 47mm to 150mm that do not include available 35mm and 38mm LF lenses that would make it viable and, believe it or not, it has a shorter base than the TL-120 (62.5mm instead of 63.5mm).  Both the TL-120 and the Mercury 12 would be far more capable and could actually shoot at multiple f-Numbers, with faster shutter speeds, recording OFDs as high as 70% of MAOFD, while also achieving much higher final image resolutions, were they designed with a base of at least a 130mm.   And that goes for the Sputnik and the Rolleidoscop, as well - both being equipped with 80mm lenses that are too long for the fixed base.  Fear of the Lilliput effect is ridiculously overblown.  David M. Lee was a highly regarded stereographer who often worked with bases as great as 400 feet!  Nobody complained about his hyperstereo landscapes and nobody complains about my use of twin-rig bases ranging from 160mm to 475mm (18.7 inches) - shooting primarily landscape, architecture and other subject spaces that do not include human subjects.  </a:t>
          </a:r>
        </a:p>
        <a:p>
          <a:pPr algn="l"/>
          <a:endParaRPr lang="en-US" sz="1100" b="1" baseline="0">
            <a:solidFill>
              <a:srgbClr val="7030A0"/>
            </a:solidFill>
          </a:endParaRPr>
        </a:p>
        <a:p>
          <a:pPr algn="l"/>
          <a:r>
            <a:rPr lang="en-US" sz="1400" b="1" baseline="0">
              <a:solidFill>
                <a:srgbClr val="FF0000"/>
              </a:solidFill>
            </a:rPr>
            <a:t>Increasing the Base is a far better compromise than reducing final image resolution!  There is little gained by designing a fixed-base stereo camera with more or less the same Base as the average human IPD, if you are </a:t>
          </a:r>
          <a:r>
            <a:rPr lang="en-US" sz="1400" b="1" i="1" u="sng" baseline="0">
              <a:solidFill>
                <a:srgbClr val="FF0000"/>
              </a:solidFill>
            </a:rPr>
            <a:t>not</a:t>
          </a:r>
          <a:r>
            <a:rPr lang="en-US" sz="1400" b="1" baseline="0">
              <a:solidFill>
                <a:srgbClr val="FF0000"/>
              </a:solidFill>
            </a:rPr>
            <a:t> trying to shoot subject spaces that </a:t>
          </a:r>
          <a:r>
            <a:rPr lang="en-US" sz="1400" b="1" i="1" u="sng" baseline="0">
              <a:solidFill>
                <a:srgbClr val="FF0000"/>
              </a:solidFill>
            </a:rPr>
            <a:t>require</a:t>
          </a:r>
          <a:r>
            <a:rPr lang="en-US" sz="1400" b="1" baseline="0">
              <a:solidFill>
                <a:srgbClr val="FF0000"/>
              </a:solidFill>
            </a:rPr>
            <a:t> a perfectly orthostereographic view.  </a:t>
          </a:r>
          <a:r>
            <a:rPr lang="en-US" sz="1400" b="1" i="1" u="sng" baseline="0">
              <a:solidFill>
                <a:srgbClr val="FF0000"/>
              </a:solidFill>
            </a:rPr>
            <a:t>When the base is too short for the camera FL, the result will ALWAYS be your choice of either "flat" views having sufficient final image resolutions - OR - final image resolutions that are less than what the lens is capable of producing in 2D, in order to record reasonably deep subject spaces.</a:t>
          </a:r>
          <a:r>
            <a:rPr lang="en-US" sz="1400" b="1" baseline="0">
              <a:solidFill>
                <a:srgbClr val="FF0000"/>
              </a:solidFill>
            </a:rPr>
            <a:t>  And precedent does not define perfection!  80mm lenses on MF stereo cameras having a fixed base of around 65mm all suffer this same problem.  When is everyone going to realize that people like Sam Smith and and John Thurston had </a:t>
          </a:r>
          <a:r>
            <a:rPr lang="en-US" sz="1400" b="1" i="1" u="sng" baseline="0">
              <a:solidFill>
                <a:srgbClr val="FF0000"/>
              </a:solidFill>
            </a:rPr>
            <a:t>good reason</a:t>
          </a:r>
          <a:r>
            <a:rPr lang="en-US" sz="1400" b="1" i="0" u="none" baseline="0">
              <a:solidFill>
                <a:srgbClr val="FF0000"/>
              </a:solidFill>
            </a:rPr>
            <a:t> </a:t>
          </a:r>
          <a:r>
            <a:rPr lang="en-US" sz="1400" b="1" baseline="0">
              <a:solidFill>
                <a:srgbClr val="FF0000"/>
              </a:solidFill>
            </a:rPr>
            <a:t>to adapt shorter lenses to their TL-120s and a Rolleidoscop (Sam)?  They didn't </a:t>
          </a:r>
          <a:r>
            <a:rPr lang="en-US" sz="1400" b="1" i="0" baseline="0">
              <a:solidFill>
                <a:srgbClr val="FF0000"/>
              </a:solidFill>
            </a:rPr>
            <a:t>need</a:t>
          </a:r>
          <a:r>
            <a:rPr lang="en-US" sz="1400" b="1" i="1" baseline="0">
              <a:solidFill>
                <a:srgbClr val="FF0000"/>
              </a:solidFill>
            </a:rPr>
            <a:t> </a:t>
          </a:r>
          <a:r>
            <a:rPr lang="en-US" sz="1400" b="1" baseline="0">
              <a:solidFill>
                <a:srgbClr val="FF0000"/>
              </a:solidFill>
            </a:rPr>
            <a:t>to calculate a </a:t>
          </a:r>
          <a:r>
            <a:rPr lang="en-US" sz="1400" b="1" baseline="0">
              <a:solidFill>
                <a:srgbClr val="00B0F0"/>
              </a:solidFill>
            </a:rPr>
            <a:t>Key f-Number </a:t>
          </a:r>
          <a:r>
            <a:rPr lang="en-US" sz="1400" b="1" baseline="0">
              <a:solidFill>
                <a:srgbClr val="FF0000"/>
              </a:solidFill>
            </a:rPr>
            <a:t>to understand </a:t>
          </a:r>
          <a:r>
            <a:rPr lang="en-US" sz="1400" b="1" i="1" u="sng" baseline="0">
              <a:solidFill>
                <a:srgbClr val="FF0000"/>
              </a:solidFill>
            </a:rPr>
            <a:t>by the seat of their pants</a:t>
          </a:r>
          <a:r>
            <a:rPr lang="en-US" sz="1400" b="1" baseline="0">
              <a:solidFill>
                <a:srgbClr val="FF0000"/>
              </a:solidFill>
            </a:rPr>
            <a:t>, the truth that Knut Andersson's rearrangement of the Di Marzio-Davis equation reveals</a:t>
          </a:r>
          <a:r>
            <a:rPr lang="en-US" sz="1400" b="1" i="1" baseline="0">
              <a:solidFill>
                <a:srgbClr val="FF0000"/>
              </a:solidFill>
            </a:rPr>
            <a:t>.</a:t>
          </a:r>
          <a:br>
            <a:rPr lang="en-US" sz="1400" b="1" i="1">
              <a:solidFill>
                <a:srgbClr val="FF0000"/>
              </a:solidFill>
            </a:rPr>
          </a:br>
          <a:br>
            <a:rPr lang="en-US" sz="1100" b="1" baseline="0">
              <a:solidFill>
                <a:srgbClr val="7030A0"/>
              </a:solidFill>
            </a:rPr>
          </a:br>
          <a:r>
            <a:rPr lang="en-US" sz="1100" b="1" baseline="0">
              <a:solidFill>
                <a:srgbClr val="0070C0"/>
              </a:solidFill>
              <a:latin typeface="+mn-lt"/>
              <a:ea typeface="+mn-ea"/>
              <a:cs typeface="+mn-cs"/>
            </a:rPr>
            <a:t>If it's not clear already, the Mercury 12, when equipped with so-called "compatible" 150mm, 80mm, 65mm and 47mm lenses, is capable of securing greater DoF in 2D (shooting deeper subject spaces with sufficient DoF) than its fixed 62.5mm Stereo Base will allow you to shoot in 3D, if </a:t>
          </a:r>
          <a:r>
            <a:rPr lang="en-US" sz="1100" b="1" i="1" u="sng" baseline="0">
              <a:solidFill>
                <a:srgbClr val="0070C0"/>
              </a:solidFill>
              <a:latin typeface="+mn-lt"/>
              <a:ea typeface="+mn-ea"/>
              <a:cs typeface="+mn-cs"/>
            </a:rPr>
            <a:t>your</a:t>
          </a:r>
          <a:r>
            <a:rPr lang="en-US" sz="1100" b="1" baseline="0">
              <a:solidFill>
                <a:srgbClr val="0070C0"/>
              </a:solidFill>
              <a:latin typeface="+mn-lt"/>
              <a:ea typeface="+mn-ea"/>
              <a:cs typeface="+mn-cs"/>
            </a:rPr>
            <a:t> personal Final Image Resolution requirement is 8 lp/mm, when viewed at a virtual image distance of 254 mm (10 inches) - which many people who have healthy or corrected vision can achieve, in properly designed viewers that offer adjustable focus - which at the time of this writing, is not possible with the fixed-focus MF viewers made by Mercury Works.  (Sigh... Many people struggle to use viewers that are fixed at "Infinity" focus. That's a huge </a:t>
          </a:r>
          <a:r>
            <a:rPr lang="en-US" sz="1100" b="1" baseline="0">
              <a:solidFill>
                <a:srgbClr val="FF0000"/>
              </a:solidFill>
              <a:latin typeface="+mn-lt"/>
              <a:ea typeface="+mn-ea"/>
              <a:cs typeface="+mn-cs"/>
            </a:rPr>
            <a:t>FAIL</a:t>
          </a:r>
          <a:r>
            <a:rPr lang="en-US" sz="1100" b="1" baseline="0">
              <a:solidFill>
                <a:srgbClr val="0070C0"/>
              </a:solidFill>
              <a:latin typeface="+mn-lt"/>
              <a:ea typeface="+mn-ea"/>
              <a:cs typeface="+mn-cs"/>
            </a:rPr>
            <a:t>, in my opinion).  Back on topic:  A Final Image Resolution of 8 lp/mm is required to induce the immersive and involuntary, "I'm standing there," experience that can only happen when the user feels as if they are not looking at a 3D photograph, but rather, are experiencing natural vision! There's no fixing the Mercury 12, other than to figure out a way to mount 38mm or shorter lenses (which are not compatible, per Zach Hortman), or by extending the Base - perhaps with prisms or mirrors in front of each lens. Uggh!</a:t>
          </a:r>
        </a:p>
        <a:p>
          <a:pPr algn="l"/>
          <a:br>
            <a:rPr lang="en-US" sz="1100" b="1" baseline="0">
              <a:solidFill>
                <a:srgbClr val="0070C0"/>
              </a:solidFill>
            </a:rPr>
          </a:br>
          <a:r>
            <a:rPr lang="en-US" sz="1100" b="1">
              <a:solidFill>
                <a:srgbClr val="7030A0"/>
              </a:solidFill>
            </a:rPr>
            <a:t>I want my views to record</a:t>
          </a:r>
          <a:r>
            <a:rPr lang="en-US" sz="1100" b="1" baseline="0">
              <a:solidFill>
                <a:srgbClr val="7030A0"/>
              </a:solidFill>
            </a:rPr>
            <a:t> subject spaces with OFDs at a fairly constant 70% of MAOFD, from one view to the next, </a:t>
          </a:r>
          <a:r>
            <a:rPr lang="en-US" sz="1100" b="1" i="1" u="sng" baseline="0">
              <a:solidFill>
                <a:srgbClr val="7030A0"/>
              </a:solidFill>
            </a:rPr>
            <a:t>and</a:t>
          </a:r>
          <a:r>
            <a:rPr lang="en-US" sz="1100" b="1" baseline="0">
              <a:solidFill>
                <a:srgbClr val="7030A0"/>
              </a:solidFill>
            </a:rPr>
            <a:t> I want my views to present subject detail at a final image resolution, after magnification, approaching the limits of what healthy (or corrected to 20/20) human vision can resolve - to achieve that involuntary sense of "immersion," where a user can be </a:t>
          </a:r>
          <a:r>
            <a:rPr lang="en-US" sz="1100" b="1" i="1" u="sng" baseline="0">
              <a:solidFill>
                <a:srgbClr val="7030A0"/>
              </a:solidFill>
            </a:rPr>
            <a:t>involuntarily ambushed</a:t>
          </a:r>
          <a:r>
            <a:rPr lang="en-US" sz="1100" b="1" baseline="0">
              <a:solidFill>
                <a:srgbClr val="7030A0"/>
              </a:solidFill>
            </a:rPr>
            <a:t> with that feeling they are actually "standing there."  Repeating myself:  </a:t>
          </a:r>
          <a:r>
            <a:rPr lang="en-US" sz="1100" b="1" i="1" u="sng" baseline="0">
              <a:solidFill>
                <a:srgbClr val="7030A0"/>
              </a:solidFill>
            </a:rPr>
            <a:t>This cannot be achieved at lower resolutions.</a:t>
          </a:r>
          <a:r>
            <a:rPr lang="en-US" sz="1100" b="1" baseline="0">
              <a:solidFill>
                <a:srgbClr val="7030A0"/>
              </a:solidFill>
            </a:rPr>
            <a:t>  All of the artifacts of traditional 2D photography must </a:t>
          </a:r>
          <a:r>
            <a:rPr lang="en-US" sz="1100" b="1" i="1" u="sng" baseline="0">
              <a:solidFill>
                <a:srgbClr val="7030A0"/>
              </a:solidFill>
            </a:rPr>
            <a:t>also</a:t>
          </a:r>
          <a:r>
            <a:rPr lang="en-US" sz="1100" b="1" baseline="0">
              <a:solidFill>
                <a:srgbClr val="7030A0"/>
              </a:solidFill>
            </a:rPr>
            <a:t> be eliminated, otherwise the user will readily sense that they are just looking at a photograph - a gimmicky, </a:t>
          </a:r>
          <a:r>
            <a:rPr lang="en-US" sz="1100" b="1" i="1" u="sng" baseline="0">
              <a:solidFill>
                <a:srgbClr val="7030A0"/>
              </a:solidFill>
            </a:rPr>
            <a:t>3D</a:t>
          </a:r>
          <a:r>
            <a:rPr lang="en-US" sz="1100" b="1" baseline="0">
              <a:solidFill>
                <a:srgbClr val="7030A0"/>
              </a:solidFill>
            </a:rPr>
            <a:t> photograph - but still just a photograph - </a:t>
          </a:r>
          <a:r>
            <a:rPr lang="en-US" sz="1100" b="1" i="1" u="sng" baseline="0">
              <a:solidFill>
                <a:srgbClr val="7030A0"/>
              </a:solidFill>
            </a:rPr>
            <a:t>not "reality."</a:t>
          </a:r>
          <a:r>
            <a:rPr lang="en-US" sz="1100" b="1" i="1" u="none" baseline="0">
              <a:solidFill>
                <a:srgbClr val="7030A0"/>
              </a:solidFill>
            </a:rPr>
            <a:t>   </a:t>
          </a:r>
          <a:r>
            <a:rPr lang="en-US" sz="1100" b="1" baseline="0">
              <a:solidFill>
                <a:srgbClr val="7030A0"/>
              </a:solidFill>
            </a:rPr>
            <a:t>(See the Worksheet tab, below, labeled, </a:t>
          </a:r>
          <a:r>
            <a:rPr lang="en-US" sz="1100" b="1" i="1" baseline="0">
              <a:solidFill>
                <a:srgbClr val="7030A0"/>
              </a:solidFill>
            </a:rPr>
            <a:t>"Immersion.</a:t>
          </a:r>
          <a:r>
            <a:rPr lang="en-US" sz="1100" b="1" baseline="0">
              <a:solidFill>
                <a:srgbClr val="7030A0"/>
              </a:solidFill>
            </a:rPr>
            <a:t>")</a:t>
          </a:r>
          <a:endParaRPr lang="en-US" sz="1100" b="1">
            <a:solidFill>
              <a:srgbClr val="7030A0"/>
            </a:solidFill>
          </a:endParaRPr>
        </a:p>
        <a:p>
          <a:pPr algn="l"/>
          <a:endParaRPr lang="en-US" sz="1100" b="1">
            <a:solidFill>
              <a:srgbClr val="7030A0"/>
            </a:solidFill>
          </a:endParaRPr>
        </a:p>
        <a:p>
          <a:pPr algn="l"/>
          <a:r>
            <a:rPr lang="en-US" sz="1100" b="1">
              <a:solidFill>
                <a:srgbClr val="7030A0"/>
              </a:solidFill>
            </a:rPr>
            <a:t>The Mercury 12 design is well suited for stereographers who have no prejudice for visibly discernible "sucklective fockus" at the Nears and Fars - as is </a:t>
          </a:r>
          <a:r>
            <a:rPr lang="en-US" sz="1100" b="1" i="1" u="sng">
              <a:solidFill>
                <a:srgbClr val="7030A0"/>
              </a:solidFill>
            </a:rPr>
            <a:t>unavoidable</a:t>
          </a:r>
          <a:r>
            <a:rPr lang="en-US" sz="1100" b="1">
              <a:solidFill>
                <a:srgbClr val="7030A0"/>
              </a:solidFill>
            </a:rPr>
            <a:t> when trying to record reasonably deep subject spaces with the Mercury 12's "compatible" lenses, that are too long for its fixed Base</a:t>
          </a:r>
          <a:r>
            <a:rPr lang="en-US" sz="1100" b="1" baseline="0">
              <a:solidFill>
                <a:srgbClr val="7030A0"/>
              </a:solidFill>
            </a:rPr>
            <a:t> of 62.5mm.  Mercury 12 users can shoot high-resolution views of unreasonably"flat" subject spaces </a:t>
          </a:r>
          <a:r>
            <a:rPr lang="en-US" sz="1100" b="1" i="1" u="sng" baseline="0">
              <a:solidFill>
                <a:srgbClr val="7030A0"/>
              </a:solidFill>
            </a:rPr>
            <a:t>or</a:t>
          </a:r>
          <a:r>
            <a:rPr lang="en-US" sz="1100" b="1" baseline="0">
              <a:solidFill>
                <a:srgbClr val="7030A0"/>
              </a:solidFill>
            </a:rPr>
            <a:t> they can shoot low-resolution views of reasonably "deep" subject spaces </a:t>
          </a:r>
          <a:r>
            <a:rPr lang="en-US" sz="1100" b="1" i="1" u="sng" baseline="0">
              <a:solidFill>
                <a:srgbClr val="7030A0"/>
              </a:solidFill>
            </a:rPr>
            <a:t>or</a:t>
          </a:r>
          <a:r>
            <a:rPr lang="en-US" sz="1100" b="1" baseline="0">
              <a:solidFill>
                <a:srgbClr val="7030A0"/>
              </a:solidFill>
            </a:rPr>
            <a:t> they can settle for a combination of both compromises.  </a:t>
          </a:r>
          <a:br>
            <a:rPr lang="en-US" sz="1100" b="1" baseline="0">
              <a:solidFill>
                <a:srgbClr val="7030A0"/>
              </a:solidFill>
            </a:rPr>
          </a:br>
          <a:br>
            <a:rPr lang="en-US" sz="1100" b="1" baseline="0">
              <a:solidFill>
                <a:srgbClr val="7030A0"/>
              </a:solidFill>
            </a:rPr>
          </a:br>
          <a:r>
            <a:rPr lang="en-US" sz="1100" b="1" baseline="0">
              <a:solidFill>
                <a:srgbClr val="7030A0"/>
              </a:solidFill>
            </a:rPr>
            <a:t>Yuck!</a:t>
          </a:r>
          <a:endParaRPr lang="en-US" sz="1100" b="1">
            <a:solidFill>
              <a:srgbClr val="7030A0"/>
            </a:solidFill>
          </a:endParaRPr>
        </a:p>
      </xdr:txBody>
    </xdr:sp>
    <xdr:clientData/>
  </xdr:oneCellAnchor>
  <xdr:twoCellAnchor>
    <xdr:from>
      <xdr:col>8</xdr:col>
      <xdr:colOff>161018</xdr:colOff>
      <xdr:row>9</xdr:row>
      <xdr:rowOff>530679</xdr:rowOff>
    </xdr:from>
    <xdr:to>
      <xdr:col>9</xdr:col>
      <xdr:colOff>873579</xdr:colOff>
      <xdr:row>9</xdr:row>
      <xdr:rowOff>1085850</xdr:rowOff>
    </xdr:to>
    <xdr:sp macro="" textlink="">
      <xdr:nvSpPr>
        <xdr:cNvPr id="3" name="Arrow: Right 2">
          <a:extLst>
            <a:ext uri="{FF2B5EF4-FFF2-40B4-BE49-F238E27FC236}">
              <a16:creationId xmlns:a16="http://schemas.microsoft.com/office/drawing/2014/main" id="{EC453845-995D-47E0-886A-2B6E053AD498}"/>
            </a:ext>
          </a:extLst>
        </xdr:cNvPr>
        <xdr:cNvSpPr/>
      </xdr:nvSpPr>
      <xdr:spPr>
        <a:xfrm rot="10800000">
          <a:off x="14013089" y="2462893"/>
          <a:ext cx="1196976" cy="555171"/>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xdr:col>
      <xdr:colOff>76199</xdr:colOff>
      <xdr:row>71</xdr:row>
      <xdr:rowOff>16328</xdr:rowOff>
    </xdr:from>
    <xdr:to>
      <xdr:col>5</xdr:col>
      <xdr:colOff>206190</xdr:colOff>
      <xdr:row>113</xdr:row>
      <xdr:rowOff>76199</xdr:rowOff>
    </xdr:to>
    <xdr:pic>
      <xdr:nvPicPr>
        <xdr:cNvPr id="5" name="Picture 4">
          <a:extLst>
            <a:ext uri="{FF2B5EF4-FFF2-40B4-BE49-F238E27FC236}">
              <a16:creationId xmlns:a16="http://schemas.microsoft.com/office/drawing/2014/main" id="{B70B7009-F64E-7217-5C5E-7E03ECE14C5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599" y="16595271"/>
          <a:ext cx="10351677" cy="7832271"/>
        </a:xfrm>
        <a:prstGeom prst="rect">
          <a:avLst/>
        </a:prstGeom>
        <a:effectLst>
          <a:outerShdw blurRad="368300" dist="50800" dir="5400000" algn="ctr" rotWithShape="0">
            <a:srgbClr val="000000">
              <a:alpha val="67000"/>
            </a:srgbClr>
          </a:outerShdw>
        </a:effectLst>
      </xdr:spPr>
    </xdr:pic>
    <xdr:clientData/>
  </xdr:twoCellAnchor>
  <xdr:twoCellAnchor editAs="oneCell">
    <xdr:from>
      <xdr:col>1</xdr:col>
      <xdr:colOff>81641</xdr:colOff>
      <xdr:row>115</xdr:row>
      <xdr:rowOff>168730</xdr:rowOff>
    </xdr:from>
    <xdr:to>
      <xdr:col>7</xdr:col>
      <xdr:colOff>1132114</xdr:colOff>
      <xdr:row>161</xdr:row>
      <xdr:rowOff>8101</xdr:rowOff>
    </xdr:to>
    <xdr:pic>
      <xdr:nvPicPr>
        <xdr:cNvPr id="7" name="Picture 6">
          <a:extLst>
            <a:ext uri="{FF2B5EF4-FFF2-40B4-BE49-F238E27FC236}">
              <a16:creationId xmlns:a16="http://schemas.microsoft.com/office/drawing/2014/main" id="{4B181A79-D8DA-8155-ABED-64AD2671679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4041" y="24890187"/>
          <a:ext cx="13405759" cy="8351999"/>
        </a:xfrm>
        <a:prstGeom prst="rect">
          <a:avLst/>
        </a:prstGeom>
        <a:effectLst>
          <a:outerShdw blurRad="355600" dist="50800" dir="5400000" algn="ctr" rotWithShape="0">
            <a:srgbClr val="000000">
              <a:alpha val="67000"/>
            </a:srgbClr>
          </a:outerShdw>
        </a:effectLst>
      </xdr:spPr>
    </xdr:pic>
    <xdr:clientData/>
  </xdr:twoCellAnchor>
  <xdr:oneCellAnchor>
    <xdr:from>
      <xdr:col>1</xdr:col>
      <xdr:colOff>0</xdr:colOff>
      <xdr:row>166</xdr:row>
      <xdr:rowOff>0</xdr:rowOff>
    </xdr:from>
    <xdr:ext cx="14761029" cy="5263243"/>
    <xdr:sp macro="" textlink="">
      <xdr:nvSpPr>
        <xdr:cNvPr id="4" name="TextBox 3">
          <a:extLst>
            <a:ext uri="{FF2B5EF4-FFF2-40B4-BE49-F238E27FC236}">
              <a16:creationId xmlns:a16="http://schemas.microsoft.com/office/drawing/2014/main" id="{C0517BD3-F0E2-49F7-A901-DA4DBBC381C5}"/>
            </a:ext>
          </a:extLst>
        </xdr:cNvPr>
        <xdr:cNvSpPr txBox="1"/>
      </xdr:nvSpPr>
      <xdr:spPr>
        <a:xfrm>
          <a:off x="152400" y="36129686"/>
          <a:ext cx="14761029" cy="5263243"/>
        </a:xfrm>
        <a:prstGeom prst="rect">
          <a:avLst/>
        </a:prstGeom>
        <a:solidFill>
          <a:schemeClr val="accent5">
            <a:lumMod val="20000"/>
            <a:lumOff val="80000"/>
          </a:schemeClr>
        </a:solid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br>
            <a:rPr lang="en-US" sz="1100" b="1" baseline="0">
              <a:solidFill>
                <a:srgbClr val="7030A0"/>
              </a:solidFill>
            </a:rPr>
          </a:br>
          <a:r>
            <a:rPr lang="en-US" sz="1100" b="1" baseline="0">
              <a:solidFill>
                <a:srgbClr val="7030A0"/>
              </a:solidFill>
            </a:rPr>
            <a:t>1) Misappropriation and wear of precious, discontinued large format lenses and medium format roll film backs, removing them from circulation among those who wish to use them sensibly.</a:t>
          </a:r>
        </a:p>
        <a:p>
          <a:pPr algn="l"/>
          <a:endParaRPr lang="en-US" sz="1100" b="1" baseline="0">
            <a:solidFill>
              <a:srgbClr val="7030A0"/>
            </a:solidFill>
          </a:endParaRPr>
        </a:p>
        <a:p>
          <a:pPr algn="l"/>
          <a:r>
            <a:rPr lang="en-US" sz="1100" b="1" baseline="0">
              <a:solidFill>
                <a:srgbClr val="7030A0"/>
              </a:solidFill>
            </a:rPr>
            <a:t>2) Image circles much larger than the film gate diagonals, utilizing only a portion of the resolution offered by each lens, guaranteeing a much lower final image resolution than what's possible with many 6x6 or 6x7 Medium Format twin rigs, where the image circle of their camera-specific interchangeable lenses only nominally provide a sufficient image circle to cover the exposed area of the film.  Unlike the LF lenses deemed "compatible" with the Mercury 12, they were </a:t>
          </a:r>
          <a:r>
            <a:rPr lang="en-US" sz="1100" b="1" i="1" u="sng" baseline="0">
              <a:solidFill>
                <a:srgbClr val="7030A0"/>
              </a:solidFill>
            </a:rPr>
            <a:t>not</a:t>
          </a:r>
          <a:r>
            <a:rPr lang="en-US" sz="1100" b="1" baseline="0">
              <a:solidFill>
                <a:srgbClr val="7030A0"/>
              </a:solidFill>
            </a:rPr>
            <a:t> designed to accommodate the tilt and shift movements that are </a:t>
          </a:r>
          <a:r>
            <a:rPr lang="en-US" sz="1100" b="1" i="1" u="sng" baseline="0">
              <a:solidFill>
                <a:srgbClr val="7030A0"/>
              </a:solidFill>
            </a:rPr>
            <a:t>not</a:t>
          </a:r>
          <a:r>
            <a:rPr lang="en-US" sz="1100" b="1" baseline="0">
              <a:solidFill>
                <a:srgbClr val="7030A0"/>
              </a:solidFill>
            </a:rPr>
            <a:t> available with the Mercury 12.</a:t>
          </a:r>
        </a:p>
        <a:p>
          <a:pPr algn="l"/>
          <a:endParaRPr lang="en-US" sz="1100" b="1" baseline="0">
            <a:solidFill>
              <a:srgbClr val="7030A0"/>
            </a:solidFill>
          </a:endParaRPr>
        </a:p>
        <a:p>
          <a:pPr algn="l"/>
          <a:r>
            <a:rPr lang="en-US" sz="1100" b="1" baseline="0">
              <a:solidFill>
                <a:srgbClr val="7030A0"/>
              </a:solidFill>
            </a:rPr>
            <a:t>3) ASSUMED * -  Image circles much larger than the film gate diagonals will also be striking glossy interior surfaces within the 3D-printed Mercury 12, surfaces that are </a:t>
          </a:r>
          <a:r>
            <a:rPr lang="en-US" sz="1100" b="1" i="1" u="sng" baseline="0">
              <a:solidFill>
                <a:srgbClr val="7030A0"/>
              </a:solidFill>
            </a:rPr>
            <a:t>not</a:t>
          </a:r>
          <a:r>
            <a:rPr lang="en-US" sz="1100" b="1" baseline="0">
              <a:solidFill>
                <a:srgbClr val="7030A0"/>
              </a:solidFill>
            </a:rPr>
            <a:t> baffled nor </a:t>
          </a:r>
          <a:r>
            <a:rPr lang="en-US" sz="1100" b="1" i="1" u="sng" baseline="0">
              <a:solidFill>
                <a:srgbClr val="7030A0"/>
              </a:solidFill>
            </a:rPr>
            <a:t>flocked</a:t>
          </a:r>
          <a:r>
            <a:rPr lang="en-US" sz="1100" b="1" baseline="0">
              <a:solidFill>
                <a:srgbClr val="7030A0"/>
              </a:solidFill>
            </a:rPr>
            <a:t> to prevent glare and contrast reduction.  * Note: In my first and only email sent to Zach Horton, on 20 June </a:t>
          </a:r>
          <a:r>
            <a:rPr lang="en-US" sz="1100" b="1" baseline="0">
              <a:solidFill>
                <a:srgbClr val="7030A0"/>
              </a:solidFill>
              <a:latin typeface="+mn-lt"/>
              <a:ea typeface="+mn-ea"/>
              <a:cs typeface="+mn-cs"/>
            </a:rPr>
            <a:t>2023, asking about this, I </a:t>
          </a:r>
          <a:r>
            <a:rPr lang="en-US" sz="1100" b="1" baseline="0">
              <a:solidFill>
                <a:srgbClr val="7030A0"/>
              </a:solidFill>
            </a:rPr>
            <a:t>received no reply - neither directly, nor by way of the MF3D forum thread.  I would love to be corrected regarding what is otherwise a serious design flaw when using lenses that cover so much more than the film frame.</a:t>
          </a:r>
        </a:p>
        <a:p>
          <a:pPr algn="l"/>
          <a:endParaRPr lang="en-US" sz="1100" b="1" baseline="0">
            <a:solidFill>
              <a:srgbClr val="7030A0"/>
            </a:solidFill>
          </a:endParaRPr>
        </a:p>
        <a:p>
          <a:pPr algn="l"/>
          <a:r>
            <a:rPr lang="en-US" sz="1100" b="1" baseline="0">
              <a:solidFill>
                <a:srgbClr val="7030A0"/>
              </a:solidFill>
            </a:rPr>
            <a:t>4) Shutters sync'd with solenoids that are never manufactured to have a tight tolerance for equal lag in response to electrical triggering.  The voltage required, length of stroke and the amount of force exerted is all that matters in most applications using solenoids - not achieving perfect sync with two or more of the same make and model of solenoid.  Glickman tested this extensively, concluding that using two identically adjusted cable releases and LISTENING for a good sync, then repeating if necessary, can yield better results, at higher shutter speeds, than using solenoids.</a:t>
          </a:r>
        </a:p>
        <a:p>
          <a:pPr algn="l"/>
          <a:endParaRPr lang="en-US" sz="1100" b="1" baseline="0">
            <a:solidFill>
              <a:srgbClr val="7030A0"/>
            </a:solidFill>
          </a:endParaRPr>
        </a:p>
        <a:p>
          <a:pPr algn="l"/>
          <a:r>
            <a:rPr lang="en-US" sz="1100" b="1" baseline="0">
              <a:solidFill>
                <a:srgbClr val="7030A0"/>
              </a:solidFill>
            </a:rPr>
            <a:t>5) Shims for Zone focusing, even with FLs that are nearly twice the film frame diagonal.  Say hello to "sucklective de-fockus!" and fumbling around, dropping the thumb screws and such, every time you want to focus more or less at a different distance!  But remember, Zach says all of that old-fashioned burden of doing DoF and base calculations is now done AUTOMATICALLY by this camera.  No thinking required.</a:t>
          </a:r>
        </a:p>
        <a:p>
          <a:pPr algn="l"/>
          <a:endParaRPr lang="en-US" sz="1100" b="1" baseline="0">
            <a:solidFill>
              <a:srgbClr val="7030A0"/>
            </a:solidFill>
          </a:endParaRPr>
        </a:p>
        <a:p>
          <a:pPr algn="l"/>
          <a:r>
            <a:rPr lang="en-US" sz="1100" b="1" baseline="0">
              <a:solidFill>
                <a:srgbClr val="7030A0"/>
              </a:solidFill>
            </a:rPr>
            <a:t>6) A fixed base of 62.5mm for all of Zach's fully tested, "compatible," Large Format lenses, ranging from 47mm to 150mm, all of which, to varying degrees, are TOO LONG for the base that was selected solely to fit the use of 120 roll film backs on 4x5 Graflok adapters or to avoid the needlessly dreaded Lilliput effect.   These lenses that are too long for the stereo base GUARANTEE your choice of low resolution, sucklective fockus views that are reasonably deep - OR - higher resolution views that are so shallow, they might as well have been shot in 2D - the same problem seen with the 3DWorld TL-120, with its 80mm lenses and a fixed base of 63.5mm - but worse, given that Zach Horton is promoting the use of even longer lenses with the Mercury 12.  And thanks to the oversized image circles, you can forget about ever seeing a final image resolution of at least 7 lp/mm, after 4.39x magnification in a typical 75mm viewer, focused as closely as 10 inches - the final image resolution needed to fully satisfy the resolving power of healthy or corrected human vision.  Recording a virtual REALITY will NOT be possible.  You will not achieve IMMERSION - you will only create yet another lousy 3D presentation of obviously 2D photographs.  (Hint:  Achieving immersion, starts with getting rid of sucklective fockus, entirely, but equally important, increased viewer magnification and/or a wide FoV do NOT increase the sense of "standing there," when you have FAILED to achieve a final image resolution approaching the limits of healthy human vision.  Only the vision impaired can come close to believing they are experiencing "reality," with a view that has a final image resolution less than about 6 lp/mm (at the very worst).</a:t>
          </a:r>
        </a:p>
        <a:p>
          <a:pPr algn="l"/>
          <a:endParaRPr lang="en-US" sz="1100" b="1" baseline="0">
            <a:solidFill>
              <a:srgbClr val="7030A0"/>
            </a:solidFill>
          </a:endParaRPr>
        </a:p>
        <a:p>
          <a:pPr algn="l"/>
          <a:r>
            <a:rPr lang="en-US" sz="1100" b="1" baseline="0">
              <a:solidFill>
                <a:srgbClr val="7030A0"/>
              </a:solidFill>
            </a:rPr>
            <a:t>7) The promise of so much that cannot be delivered at a final cost that far exceeds that for a pair of much higher performing, used Medium Format roll film cameras with 50 or 55mm lenses - cameras which have properly sized image circles, concentrating nearly all available resolution onto the exposed area of the film, and a larger, MORE DESIRABLE, adjustable Stereo Base, that allows the use of not just f/22, but even faster stops down to f/11, with still reasonable bases for subjects that do not include humans, while producing views that can record subject spaces as deep as 70% of MAOFD, at all of those f-Numbers, while ALSO recording final image resolutions at or very close to 8 lp/mm, at all of those f-Numbers.</a:t>
          </a:r>
        </a:p>
      </xdr:txBody>
    </xdr:sp>
    <xdr:clientData/>
  </xdr:oneCellAnchor>
  <xdr:oneCellAnchor>
    <xdr:from>
      <xdr:col>1</xdr:col>
      <xdr:colOff>0</xdr:colOff>
      <xdr:row>199</xdr:row>
      <xdr:rowOff>0</xdr:rowOff>
    </xdr:from>
    <xdr:ext cx="14761029" cy="2939143"/>
    <xdr:sp macro="" textlink="">
      <xdr:nvSpPr>
        <xdr:cNvPr id="6" name="TextBox 5">
          <a:extLst>
            <a:ext uri="{FF2B5EF4-FFF2-40B4-BE49-F238E27FC236}">
              <a16:creationId xmlns:a16="http://schemas.microsoft.com/office/drawing/2014/main" id="{E783E5BA-148E-487A-BB33-3FF3E8AD962D}"/>
            </a:ext>
          </a:extLst>
        </xdr:cNvPr>
        <xdr:cNvSpPr txBox="1"/>
      </xdr:nvSpPr>
      <xdr:spPr>
        <a:xfrm>
          <a:off x="152400" y="42356314"/>
          <a:ext cx="14761029" cy="2939143"/>
        </a:xfrm>
        <a:prstGeom prst="rect">
          <a:avLst/>
        </a:prstGeom>
        <a:solidFill>
          <a:schemeClr val="accent5">
            <a:lumMod val="20000"/>
            <a:lumOff val="80000"/>
          </a:schemeClr>
        </a:solid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br>
            <a:rPr lang="en-US" sz="1100" b="1" baseline="0">
              <a:solidFill>
                <a:srgbClr val="7030A0"/>
              </a:solidFill>
            </a:rPr>
          </a:br>
          <a:r>
            <a:rPr lang="en-US" sz="1100" b="1" baseline="0">
              <a:solidFill>
                <a:srgbClr val="7030A0"/>
              </a:solidFill>
            </a:rPr>
            <a:t>Quoting Zach Horton's Sunday, 09 Jul 2023 15:53:13 CDT post to the MF3D group:     https://groups.io/g/MF3D/message/9879</a:t>
          </a:r>
        </a:p>
        <a:p>
          <a:pPr algn="l"/>
          <a:endParaRPr lang="en-US" sz="1100" b="1" baseline="0">
            <a:solidFill>
              <a:srgbClr val="7030A0"/>
            </a:solidFill>
          </a:endParaRPr>
        </a:p>
        <a:p>
          <a:pPr lvl="1" algn="l"/>
          <a:r>
            <a:rPr lang="en-US" sz="1100" b="1" i="1" baseline="0">
              <a:solidFill>
                <a:srgbClr val="00B0F0"/>
              </a:solidFill>
            </a:rPr>
            <a:t>Ian made an interesting calculation, posted in this group, that suggested that </a:t>
          </a:r>
          <a:r>
            <a:rPr lang="en-US" sz="1100" b="1" i="1" baseline="0">
              <a:solidFill>
                <a:srgbClr val="FF0000"/>
              </a:solidFill>
            </a:rPr>
            <a:t>a slightly narrower stereo base (55mm) could be matched nicely with 112mm backs</a:t>
          </a:r>
          <a:r>
            <a:rPr lang="en-US" sz="1100" b="1" i="1" baseline="0">
              <a:solidFill>
                <a:srgbClr val="00B0F0"/>
              </a:solidFill>
            </a:rPr>
            <a:t>, to produce 50mm wide slides.  I checked, and we can (and will) easily create a variant of our Compur 0 lensboard to match Ian's specs.  </a:t>
          </a:r>
          <a:r>
            <a:rPr lang="en-US" sz="1100" b="1" i="1" baseline="0">
              <a:solidFill>
                <a:srgbClr val="FF0000"/>
              </a:solidFill>
            </a:rPr>
            <a:t>Right now that only covers two lenses, but they are the (in my opinion) ideal focal length for MF3D: 65mm.  </a:t>
          </a:r>
          <a:r>
            <a:rPr lang="en-US" sz="1100" b="1" i="1" baseline="0">
              <a:solidFill>
                <a:srgbClr val="00B0F0"/>
              </a:solidFill>
            </a:rPr>
            <a:t>They are the Angulon 65mm f/6.8, the most compact lens available for the Stereo 12 (except for the 47mm), and thus the ultimate travel lens, and the Super Angulon 65mm f/8.  See my recent Kickstarter update on 65mm lenses for more info on these.</a:t>
          </a:r>
        </a:p>
        <a:p>
          <a:pPr lvl="1" algn="l"/>
          <a:endParaRPr lang="en-US" sz="1100" b="1" i="1" baseline="0">
            <a:solidFill>
              <a:srgbClr val="00B0F0"/>
            </a:solidFill>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100" b="1" baseline="0">
              <a:solidFill>
                <a:srgbClr val="7030A0"/>
              </a:solidFill>
              <a:latin typeface="+mn-lt"/>
              <a:ea typeface="+mn-ea"/>
              <a:cs typeface="+mn-cs"/>
            </a:rPr>
            <a:t>Ian and Zach are only making matters worse with this option to </a:t>
          </a:r>
          <a:r>
            <a:rPr lang="en-US" sz="1100" b="1" i="1" baseline="0">
              <a:solidFill>
                <a:srgbClr val="FF0000"/>
              </a:solidFill>
              <a:latin typeface="+mn-lt"/>
              <a:ea typeface="+mn-ea"/>
              <a:cs typeface="+mn-cs"/>
            </a:rPr>
            <a:t>SHRINK the already too short Base from 62.5mm to 55mm </a:t>
          </a:r>
          <a:r>
            <a:rPr lang="en-US" sz="1100" b="1" baseline="0">
              <a:solidFill>
                <a:srgbClr val="7030A0"/>
              </a:solidFill>
              <a:latin typeface="+mn-lt"/>
              <a:ea typeface="+mn-ea"/>
              <a:cs typeface="+mn-cs"/>
            </a:rPr>
            <a:t>- which is 15.4% </a:t>
          </a:r>
          <a:r>
            <a:rPr lang="en-US" sz="1100" b="1" i="1" baseline="0">
              <a:solidFill>
                <a:srgbClr val="FF0000"/>
              </a:solidFill>
              <a:latin typeface="+mn-lt"/>
              <a:ea typeface="+mn-ea"/>
              <a:cs typeface="+mn-cs"/>
            </a:rPr>
            <a:t>LESS THAN </a:t>
          </a:r>
          <a:r>
            <a:rPr lang="en-US" sz="1100" b="1" baseline="0">
              <a:solidFill>
                <a:srgbClr val="7030A0"/>
              </a:solidFill>
              <a:latin typeface="+mn-lt"/>
              <a:ea typeface="+mn-ea"/>
              <a:cs typeface="+mn-cs"/>
            </a:rPr>
            <a:t>the mythically necessary 65mm Base - </a:t>
          </a:r>
          <a:r>
            <a:rPr lang="en-US" sz="1100" b="1" baseline="0">
              <a:solidFill>
                <a:srgbClr val="FF0000"/>
              </a:solidFill>
              <a:latin typeface="+mn-lt"/>
              <a:ea typeface="+mn-ea"/>
              <a:cs typeface="+mn-cs"/>
            </a:rPr>
            <a:t>FORCING AN EVEN LARGER Key f-Number </a:t>
          </a:r>
          <a:r>
            <a:rPr lang="en-US" sz="1100" b="1" baseline="0">
              <a:solidFill>
                <a:srgbClr val="7030A0"/>
              </a:solidFill>
              <a:latin typeface="+mn-lt"/>
              <a:ea typeface="+mn-ea"/>
              <a:cs typeface="+mn-cs"/>
            </a:rPr>
            <a:t>for the two 65mm LF lenses Zach Horton says will fit this </a:t>
          </a:r>
          <a:r>
            <a:rPr lang="en-US" sz="1100" b="1" i="1" baseline="0">
              <a:solidFill>
                <a:srgbClr val="FF0000"/>
              </a:solidFill>
              <a:latin typeface="+mn-lt"/>
              <a:ea typeface="+mn-ea"/>
              <a:cs typeface="+mn-cs"/>
            </a:rPr>
            <a:t>SMALLER</a:t>
          </a:r>
          <a:r>
            <a:rPr lang="en-US" sz="1100" b="1" baseline="0">
              <a:solidFill>
                <a:srgbClr val="7030A0"/>
              </a:solidFill>
              <a:latin typeface="+mn-lt"/>
              <a:ea typeface="+mn-ea"/>
              <a:cs typeface="+mn-cs"/>
            </a:rPr>
            <a:t> Base!  </a:t>
          </a:r>
        </a:p>
        <a:p>
          <a:pPr marL="0" marR="0" lvl="0" indent="0" algn="l" defTabSz="914400" eaLnBrk="1" fontAlgn="auto" latinLnBrk="0" hangingPunct="1">
            <a:lnSpc>
              <a:spcPct val="100000"/>
            </a:lnSpc>
            <a:spcBef>
              <a:spcPts val="0"/>
            </a:spcBef>
            <a:spcAft>
              <a:spcPts val="0"/>
            </a:spcAft>
            <a:buClrTx/>
            <a:buSzTx/>
            <a:buFontTx/>
            <a:buNone/>
            <a:tabLst/>
            <a:defRPr/>
          </a:pPr>
          <a:endParaRPr lang="en-US" sz="1100" b="1" baseline="0">
            <a:solidFill>
              <a:srgbClr val="7030A0"/>
            </a:solidFill>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100" b="1" baseline="0">
              <a:solidFill>
                <a:srgbClr val="7030A0"/>
              </a:solidFill>
              <a:latin typeface="+mn-lt"/>
              <a:ea typeface="+mn-ea"/>
              <a:cs typeface="+mn-cs"/>
            </a:rPr>
            <a:t>This translates to even </a:t>
          </a:r>
          <a:r>
            <a:rPr lang="en-US" sz="1100" b="1" i="1" baseline="0">
              <a:solidFill>
                <a:srgbClr val="FF0000"/>
              </a:solidFill>
              <a:latin typeface="+mn-lt"/>
              <a:ea typeface="+mn-ea"/>
              <a:cs typeface="+mn-cs"/>
            </a:rPr>
            <a:t>LESS</a:t>
          </a:r>
          <a:r>
            <a:rPr lang="en-US" sz="1100" b="1" baseline="0">
              <a:solidFill>
                <a:srgbClr val="7030A0"/>
              </a:solidFill>
              <a:latin typeface="+mn-lt"/>
              <a:ea typeface="+mn-ea"/>
              <a:cs typeface="+mn-cs"/>
            </a:rPr>
            <a:t> final image resolution and/or  </a:t>
          </a:r>
          <a:r>
            <a:rPr lang="en-US" sz="1100" b="1" i="1" baseline="0">
              <a:solidFill>
                <a:srgbClr val="FF0000"/>
              </a:solidFill>
              <a:latin typeface="+mn-lt"/>
              <a:ea typeface="+mn-ea"/>
              <a:cs typeface="+mn-cs"/>
            </a:rPr>
            <a:t>LESS</a:t>
          </a:r>
          <a:r>
            <a:rPr lang="en-US" sz="1100" b="1" baseline="0">
              <a:solidFill>
                <a:srgbClr val="7030A0"/>
              </a:solidFill>
              <a:latin typeface="+mn-lt"/>
              <a:ea typeface="+mn-ea"/>
              <a:cs typeface="+mn-cs"/>
            </a:rPr>
            <a:t> OFD, while already stuck with shooting at f/22, exclusively, when the base was 62.5mm.  Take your pick - an even lower final image resolution or even more shallow subject spaces at f/22.  </a:t>
          </a:r>
        </a:p>
        <a:p>
          <a:pPr marL="0" marR="0" lvl="0" indent="0" algn="l" defTabSz="914400" eaLnBrk="1" fontAlgn="auto" latinLnBrk="0" hangingPunct="1">
            <a:lnSpc>
              <a:spcPct val="100000"/>
            </a:lnSpc>
            <a:spcBef>
              <a:spcPts val="0"/>
            </a:spcBef>
            <a:spcAft>
              <a:spcPts val="0"/>
            </a:spcAft>
            <a:buClrTx/>
            <a:buSzTx/>
            <a:buFontTx/>
            <a:buNone/>
            <a:tabLst/>
            <a:defRPr/>
          </a:pPr>
          <a:endParaRPr lang="en-US" sz="1100" b="1" baseline="0">
            <a:solidFill>
              <a:srgbClr val="7030A0"/>
            </a:solidFill>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100" b="1" baseline="0">
              <a:solidFill>
                <a:srgbClr val="7030A0"/>
              </a:solidFill>
              <a:latin typeface="+mn-lt"/>
              <a:ea typeface="+mn-ea"/>
              <a:cs typeface="+mn-cs"/>
            </a:rPr>
            <a:t>Also:  Is anyone concerned about GIGANTISM?  Everyone seems to tremble at the thought of using a base that's GREATER than 65mm, but no one is complaining about going to a 55mm base.  Why not?  In the Photo-3D forum, Dr. T recently declared that 55mm is his "favorite base" (when reviewing a newly acquired 5MP digital stereo camera, so...   Lilliputs bad, Giants good?   Let's play ball!</a:t>
          </a:r>
        </a:p>
        <a:p>
          <a:pPr marL="0" marR="0" lvl="0" indent="0" algn="l" defTabSz="914400" eaLnBrk="1" fontAlgn="auto" latinLnBrk="0" hangingPunct="1">
            <a:lnSpc>
              <a:spcPct val="100000"/>
            </a:lnSpc>
            <a:spcBef>
              <a:spcPts val="0"/>
            </a:spcBef>
            <a:spcAft>
              <a:spcPts val="0"/>
            </a:spcAft>
            <a:buClrTx/>
            <a:buSzTx/>
            <a:buFontTx/>
            <a:buNone/>
            <a:tabLst/>
            <a:defRPr/>
          </a:pPr>
          <a:endParaRPr lang="en-US" sz="1100" b="1" baseline="0">
            <a:solidFill>
              <a:srgbClr val="7030A0"/>
            </a:solidFill>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100" b="1" baseline="0">
              <a:solidFill>
                <a:srgbClr val="7030A0"/>
              </a:solidFill>
              <a:latin typeface="+mn-lt"/>
              <a:ea typeface="+mn-ea"/>
              <a:cs typeface="+mn-cs"/>
            </a:rPr>
            <a:t>Study the chart below. This is a disaster.</a:t>
          </a:r>
        </a:p>
        <a:p>
          <a:pPr marL="0" marR="0" lvl="0" indent="0" algn="l" defTabSz="914400" eaLnBrk="1" fontAlgn="auto" latinLnBrk="0" hangingPunct="1">
            <a:lnSpc>
              <a:spcPct val="100000"/>
            </a:lnSpc>
            <a:spcBef>
              <a:spcPts val="0"/>
            </a:spcBef>
            <a:spcAft>
              <a:spcPts val="0"/>
            </a:spcAft>
            <a:buClrTx/>
            <a:buSzTx/>
            <a:buFontTx/>
            <a:buNone/>
            <a:tabLst/>
            <a:defRPr/>
          </a:pPr>
          <a:endParaRPr lang="en-US" sz="1100" b="1" baseline="0">
            <a:solidFill>
              <a:srgbClr val="7030A0"/>
            </a:solidFill>
            <a:latin typeface="+mn-lt"/>
            <a:ea typeface="+mn-ea"/>
            <a:cs typeface="+mn-cs"/>
          </a:endParaRPr>
        </a:p>
        <a:p>
          <a:pPr lvl="0" algn="l"/>
          <a:endParaRPr lang="en-US" sz="1100" b="1" i="1" baseline="0">
            <a:solidFill>
              <a:srgbClr val="00B0F0"/>
            </a:solidFill>
          </a:endParaRPr>
        </a:p>
      </xdr:txBody>
    </xdr:sp>
    <xdr:clientData/>
  </xdr:oneCellAnchor>
  <xdr:twoCellAnchor editAs="oneCell">
    <xdr:from>
      <xdr:col>1</xdr:col>
      <xdr:colOff>27214</xdr:colOff>
      <xdr:row>217</xdr:row>
      <xdr:rowOff>43543</xdr:rowOff>
    </xdr:from>
    <xdr:to>
      <xdr:col>6</xdr:col>
      <xdr:colOff>152400</xdr:colOff>
      <xdr:row>258</xdr:row>
      <xdr:rowOff>51640</xdr:rowOff>
    </xdr:to>
    <xdr:pic>
      <xdr:nvPicPr>
        <xdr:cNvPr id="13" name="Picture 12">
          <a:extLst>
            <a:ext uri="{FF2B5EF4-FFF2-40B4-BE49-F238E27FC236}">
              <a16:creationId xmlns:a16="http://schemas.microsoft.com/office/drawing/2014/main" id="{0007A230-6E90-6741-EC03-6243620356C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9614" y="45730886"/>
          <a:ext cx="12311743" cy="7595440"/>
        </a:xfrm>
        <a:prstGeom prst="rect">
          <a:avLst/>
        </a:prstGeom>
        <a:effectLst>
          <a:outerShdw blurRad="317500" dist="50800" dir="5400000" algn="ctr" rotWithShape="0">
            <a:srgbClr val="000000">
              <a:alpha val="43137"/>
            </a:srgbClr>
          </a:outerShdw>
        </a:effectLst>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10430</xdr:colOff>
      <xdr:row>31</xdr:row>
      <xdr:rowOff>10765</xdr:rowOff>
    </xdr:from>
    <xdr:ext cx="16631105" cy="2013298"/>
    <xdr:sp macro="" textlink="">
      <xdr:nvSpPr>
        <xdr:cNvPr id="7" name="TextBox 6">
          <a:extLst>
            <a:ext uri="{FF2B5EF4-FFF2-40B4-BE49-F238E27FC236}">
              <a16:creationId xmlns:a16="http://schemas.microsoft.com/office/drawing/2014/main" id="{B28F8B72-CA1B-40CB-A532-4B05D9E5EC22}"/>
            </a:ext>
          </a:extLst>
        </xdr:cNvPr>
        <xdr:cNvSpPr txBox="1"/>
      </xdr:nvSpPr>
      <xdr:spPr>
        <a:xfrm>
          <a:off x="153305" y="14660215"/>
          <a:ext cx="16631105" cy="2013298"/>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r>
            <a:rPr lang="en-US" sz="1100"/>
            <a:t>Thanks to Knut</a:t>
          </a:r>
          <a:r>
            <a:rPr lang="en-US" sz="1100" baseline="0"/>
            <a:t> Andersson's</a:t>
          </a:r>
          <a:r>
            <a:rPr lang="en-US" sz="1100"/>
            <a:t> rearrangement of the Di Marzio-Davis equation, solving for N</a:t>
          </a:r>
          <a:r>
            <a:rPr lang="en-US" sz="1100" baseline="0"/>
            <a:t> </a:t>
          </a:r>
          <a:r>
            <a:rPr lang="en-US" sz="1100"/>
            <a:t>instead of solving for Base or % of MAOFD, the Examples</a:t>
          </a:r>
          <a:r>
            <a:rPr lang="en-US" sz="1100" baseline="0"/>
            <a:t> above</a:t>
          </a:r>
          <a:r>
            <a:rPr lang="en-US" sz="1100"/>
            <a:t> </a:t>
          </a:r>
          <a:r>
            <a:rPr lang="en-US" sz="1100" i="1" u="sng"/>
            <a:t>quantify</a:t>
          </a:r>
          <a:r>
            <a:rPr lang="en-US" sz="1100"/>
            <a:t> why I have often found myself shooting at f/11 with the 43mm lenses and f/16 with the 65mm lenses when doing DoF and Base calculations in the field to record a constant deviation of 70% of MAOFD, using as short a Base as possible with the twin rig (160mm).</a:t>
          </a:r>
          <a:br>
            <a:rPr lang="en-US" sz="1100"/>
          </a:br>
          <a:br>
            <a:rPr lang="en-US" sz="1100"/>
          </a:br>
          <a:r>
            <a:rPr lang="en-US" sz="1100"/>
            <a:t>Subject spaces requiring </a:t>
          </a:r>
          <a:r>
            <a:rPr lang="en-US" sz="1100" i="1" u="sng"/>
            <a:t>more</a:t>
          </a:r>
          <a:r>
            <a:rPr lang="en-US" sz="1100"/>
            <a:t> DoF than that provided by f/11 or f/16, respectively, can only be shot by doing Cha-Chas with a single camera, because the Base would have to be reduced to inversely match the increase in f-Number required. It's either that or I relinquish the desire for OFDs</a:t>
          </a:r>
          <a:r>
            <a:rPr lang="en-US" sz="1100" baseline="0"/>
            <a:t> at a </a:t>
          </a:r>
          <a:r>
            <a:rPr lang="en-US" sz="1100"/>
            <a:t>minimum 70% of MAOFD. </a:t>
          </a:r>
        </a:p>
        <a:p>
          <a:pPr algn="l"/>
          <a:endParaRPr lang="en-US" sz="1100"/>
        </a:p>
        <a:p>
          <a:pPr algn="l"/>
          <a:r>
            <a:rPr lang="en-US" sz="1100"/>
            <a:t>Subject spaces that require </a:t>
          </a:r>
          <a:r>
            <a:rPr lang="en-US" sz="1100" i="1" u="sng"/>
            <a:t>less</a:t>
          </a:r>
          <a:r>
            <a:rPr lang="en-US" sz="1100"/>
            <a:t> DoF than that provided by f/11 or f/16, respectively, can be shot at the lesser f-Number </a:t>
          </a:r>
          <a:r>
            <a:rPr lang="en-US" sz="1100" i="1" u="none"/>
            <a:t>- </a:t>
          </a:r>
          <a:r>
            <a:rPr lang="en-US" sz="1100" i="1" u="sng"/>
            <a:t>if a shorter exposure is imperative</a:t>
          </a:r>
          <a:r>
            <a:rPr lang="en-US" sz="1100" i="1" u="none"/>
            <a:t> - </a:t>
          </a:r>
          <a:r>
            <a:rPr lang="en-US" sz="1100"/>
            <a:t>but the Base must be increased to inversely match the decrease in f-Number required - introducing additonal risk of a</a:t>
          </a:r>
          <a:r>
            <a:rPr lang="en-US" sz="1100" baseline="0"/>
            <a:t> discernible "Lilliput" effect.  Notice that all four examples given above, including #4, where I chose to record OFDs at 100% of MAOFD, the Base is set to the minimum achievable 160mm, at which there will always be some risk of a detectable "Lilliput" effect - primarily whenever a familiar object (such as people and man made objects, appear smaller than they do with natural vision.  Note that across my years of showing MF3D views to countless people, very few of which were shot with a single camera as a "cha-cha," I recall only a handful of people pointing out that something "looks small."  There was, however, just one person, who was deeply disturbed by the Lilliput effect - going as far as to say she felt repulsed by it and unwilling to look at any other views.  For me, this is an acceptable loss, given the rarity - and the freedom from several other issues, had with a 160mm base - though I wish it were a bit smaller.  Easily better than 90% of my audience are spellbound by the immersiveness of my views.  </a:t>
          </a:r>
        </a:p>
        <a:p>
          <a:pPr algn="l"/>
          <a:endParaRPr lang="en-US" sz="1100"/>
        </a:p>
      </xdr:txBody>
    </xdr:sp>
    <xdr:clientData/>
  </xdr:oneCellAnchor>
  <xdr:twoCellAnchor>
    <xdr:from>
      <xdr:col>8</xdr:col>
      <xdr:colOff>330200</xdr:colOff>
      <xdr:row>9</xdr:row>
      <xdr:rowOff>133350</xdr:rowOff>
    </xdr:from>
    <xdr:to>
      <xdr:col>9</xdr:col>
      <xdr:colOff>1041400</xdr:colOff>
      <xdr:row>9</xdr:row>
      <xdr:rowOff>685800</xdr:rowOff>
    </xdr:to>
    <xdr:sp macro="" textlink="">
      <xdr:nvSpPr>
        <xdr:cNvPr id="2" name="Arrow: Right 1">
          <a:extLst>
            <a:ext uri="{FF2B5EF4-FFF2-40B4-BE49-F238E27FC236}">
              <a16:creationId xmlns:a16="http://schemas.microsoft.com/office/drawing/2014/main" id="{30FD9FB4-644F-437C-ADC4-57776406B38B}"/>
            </a:ext>
          </a:extLst>
        </xdr:cNvPr>
        <xdr:cNvSpPr/>
      </xdr:nvSpPr>
      <xdr:spPr>
        <a:xfrm rot="10800000">
          <a:off x="13906500" y="1987550"/>
          <a:ext cx="1187450" cy="5524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46</xdr:row>
      <xdr:rowOff>58078</xdr:rowOff>
    </xdr:from>
    <xdr:ext cx="16216313" cy="470559"/>
    <xdr:sp macro="" textlink="">
      <xdr:nvSpPr>
        <xdr:cNvPr id="2" name="TextBox 1">
          <a:extLst>
            <a:ext uri="{FF2B5EF4-FFF2-40B4-BE49-F238E27FC236}">
              <a16:creationId xmlns:a16="http://schemas.microsoft.com/office/drawing/2014/main" id="{B80D92FA-FDFF-4A5D-9AD0-F78060631B28}"/>
            </a:ext>
          </a:extLst>
        </xdr:cNvPr>
        <xdr:cNvSpPr txBox="1"/>
      </xdr:nvSpPr>
      <xdr:spPr>
        <a:xfrm>
          <a:off x="171450" y="7725703"/>
          <a:ext cx="16216313" cy="470559"/>
        </a:xfrm>
        <a:prstGeom prst="rect">
          <a:avLst/>
        </a:prstGeom>
        <a:solidFill>
          <a:schemeClr val="accent1">
            <a:lumMod val="20000"/>
            <a:lumOff val="80000"/>
          </a:schemeClr>
        </a:solid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r>
            <a:rPr lang="en-US" sz="1100" b="1">
              <a:solidFill>
                <a:schemeClr val="accent5">
                  <a:lumMod val="75000"/>
                </a:schemeClr>
              </a:solidFill>
            </a:rPr>
            <a:t>I was </a:t>
          </a:r>
          <a:r>
            <a:rPr lang="en-US" sz="1200" b="1">
              <a:solidFill>
                <a:schemeClr val="accent5">
                  <a:lumMod val="75000"/>
                </a:schemeClr>
              </a:solidFill>
            </a:rPr>
            <a:t>recently</a:t>
          </a:r>
          <a:r>
            <a:rPr lang="en-US" sz="1100" b="1">
              <a:solidFill>
                <a:schemeClr val="accent5">
                  <a:lumMod val="75000"/>
                </a:schemeClr>
              </a:solidFill>
            </a:rPr>
            <a:t> asked about the source of the constant "6000," as seen in the Di Marzio-Davis equations.  I have introduced only a</a:t>
          </a:r>
          <a:r>
            <a:rPr lang="en-US" sz="1100" b="1" baseline="0">
              <a:solidFill>
                <a:schemeClr val="accent5">
                  <a:lumMod val="75000"/>
                </a:schemeClr>
              </a:solidFill>
            </a:rPr>
            <a:t> </a:t>
          </a:r>
          <a:r>
            <a:rPr lang="en-US" sz="1100" b="1" i="1" u="sng" baseline="0">
              <a:solidFill>
                <a:schemeClr val="accent5">
                  <a:lumMod val="75000"/>
                </a:schemeClr>
              </a:solidFill>
            </a:rPr>
            <a:t>cancelling</a:t>
          </a:r>
          <a:r>
            <a:rPr lang="en-US" sz="1100" b="1" baseline="0">
              <a:solidFill>
                <a:schemeClr val="accent5">
                  <a:lumMod val="75000"/>
                </a:schemeClr>
              </a:solidFill>
            </a:rPr>
            <a:t> constant of</a:t>
          </a:r>
          <a:r>
            <a:rPr lang="en-US" sz="1100" b="1">
              <a:solidFill>
                <a:schemeClr val="accent5">
                  <a:lumMod val="75000"/>
                </a:schemeClr>
              </a:solidFill>
            </a:rPr>
            <a:t> "2000" for the purpose of </a:t>
          </a:r>
          <a:r>
            <a:rPr lang="en-US" sz="1100" b="1" i="1" u="sng">
              <a:solidFill>
                <a:schemeClr val="accent5">
                  <a:lumMod val="75000"/>
                </a:schemeClr>
              </a:solidFill>
            </a:rPr>
            <a:t>correcting an innacuracy</a:t>
          </a:r>
          <a:r>
            <a:rPr lang="en-US" sz="1100" b="1">
              <a:solidFill>
                <a:schemeClr val="accent5">
                  <a:lumMod val="75000"/>
                </a:schemeClr>
              </a:solidFill>
            </a:rPr>
            <a:t> that</a:t>
          </a:r>
          <a:r>
            <a:rPr lang="en-US" sz="1100" b="1" baseline="0">
              <a:solidFill>
                <a:schemeClr val="accent5">
                  <a:lumMod val="75000"/>
                </a:schemeClr>
              </a:solidFill>
            </a:rPr>
            <a:t> i</a:t>
          </a:r>
          <a:r>
            <a:rPr lang="en-US" sz="1100" b="1">
              <a:solidFill>
                <a:schemeClr val="accent5">
                  <a:lumMod val="75000"/>
                </a:schemeClr>
              </a:solidFill>
            </a:rPr>
            <a:t>s inherent to Di Marzio's </a:t>
          </a:r>
          <a:r>
            <a:rPr lang="en-US" sz="1100" b="1" i="1">
              <a:solidFill>
                <a:schemeClr val="accent5">
                  <a:lumMod val="75000"/>
                </a:schemeClr>
              </a:solidFill>
            </a:rPr>
            <a:t>General Equation for Stereography</a:t>
          </a:r>
          <a:r>
            <a:rPr lang="en-US" sz="1100" b="1">
              <a:solidFill>
                <a:schemeClr val="accent5">
                  <a:lumMod val="75000"/>
                </a:schemeClr>
              </a:solidFill>
            </a:rPr>
            <a:t>, as discussed in the</a:t>
          </a:r>
          <a:r>
            <a:rPr lang="en-US" sz="1100" b="1" baseline="0">
              <a:solidFill>
                <a:schemeClr val="accent5">
                  <a:lumMod val="75000"/>
                </a:schemeClr>
              </a:solidFill>
            </a:rPr>
            <a:t> </a:t>
          </a:r>
          <a:r>
            <a:rPr lang="en-US" sz="1100" b="1">
              <a:solidFill>
                <a:schemeClr val="accent5">
                  <a:lumMod val="75000"/>
                </a:schemeClr>
              </a:solidFill>
            </a:rPr>
            <a:t>PDF I wrote</a:t>
          </a:r>
          <a:r>
            <a:rPr lang="en-US" sz="1100" b="1" baseline="0">
              <a:solidFill>
                <a:schemeClr val="accent5">
                  <a:lumMod val="75000"/>
                </a:schemeClr>
              </a:solidFill>
            </a:rPr>
            <a:t> (see the link above)</a:t>
          </a:r>
          <a:r>
            <a:rPr lang="en-US" sz="1100" b="1">
              <a:solidFill>
                <a:schemeClr val="accent5">
                  <a:lumMod val="75000"/>
                </a:schemeClr>
              </a:solidFill>
            </a:rPr>
            <a:t> when I first published my enhanced version of Frank's equation. Please examine</a:t>
          </a:r>
          <a:r>
            <a:rPr lang="en-US" sz="1100" b="1" baseline="0">
              <a:solidFill>
                <a:schemeClr val="accent5">
                  <a:lumMod val="75000"/>
                </a:schemeClr>
              </a:solidFill>
            </a:rPr>
            <a:t> t</a:t>
          </a:r>
          <a:r>
            <a:rPr lang="en-US" sz="1100" b="1">
              <a:solidFill>
                <a:schemeClr val="accent5">
                  <a:lumMod val="75000"/>
                </a:schemeClr>
              </a:solidFill>
            </a:rPr>
            <a:t>he blue annotations I have added to this screenshot</a:t>
          </a:r>
          <a:r>
            <a:rPr lang="en-US" sz="1100" b="1" baseline="0">
              <a:solidFill>
                <a:schemeClr val="accent5">
                  <a:lumMod val="75000"/>
                </a:schemeClr>
              </a:solidFill>
            </a:rPr>
            <a:t> taken from my PDF:</a:t>
          </a:r>
        </a:p>
        <a:p>
          <a:pPr algn="l"/>
          <a:endParaRPr lang="en-US" sz="1100"/>
        </a:p>
      </xdr:txBody>
    </xdr:sp>
    <xdr:clientData/>
  </xdr:oneCellAnchor>
  <xdr:twoCellAnchor editAs="oneCell">
    <xdr:from>
      <xdr:col>1</xdr:col>
      <xdr:colOff>27215</xdr:colOff>
      <xdr:row>106</xdr:row>
      <xdr:rowOff>57603</xdr:rowOff>
    </xdr:from>
    <xdr:to>
      <xdr:col>10</xdr:col>
      <xdr:colOff>392067</xdr:colOff>
      <xdr:row>145</xdr:row>
      <xdr:rowOff>161925</xdr:rowOff>
    </xdr:to>
    <xdr:pic>
      <xdr:nvPicPr>
        <xdr:cNvPr id="4" name="Picture 3">
          <a:extLst>
            <a:ext uri="{FF2B5EF4-FFF2-40B4-BE49-F238E27FC236}">
              <a16:creationId xmlns:a16="http://schemas.microsoft.com/office/drawing/2014/main" id="{85444C98-DD24-6BA7-2F3D-10BF9E66FA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98665" y="19421928"/>
          <a:ext cx="6279877" cy="7162347"/>
        </a:xfrm>
        <a:prstGeom prst="rect">
          <a:avLst/>
        </a:prstGeom>
      </xdr:spPr>
    </xdr:pic>
    <xdr:clientData/>
  </xdr:twoCellAnchor>
  <xdr:twoCellAnchor editAs="oneCell">
    <xdr:from>
      <xdr:col>1</xdr:col>
      <xdr:colOff>2720</xdr:colOff>
      <xdr:row>50</xdr:row>
      <xdr:rowOff>0</xdr:rowOff>
    </xdr:from>
    <xdr:to>
      <xdr:col>14</xdr:col>
      <xdr:colOff>544964</xdr:colOff>
      <xdr:row>101</xdr:row>
      <xdr:rowOff>125858</xdr:rowOff>
    </xdr:to>
    <xdr:pic>
      <xdr:nvPicPr>
        <xdr:cNvPr id="8" name="Picture 7">
          <a:extLst>
            <a:ext uri="{FF2B5EF4-FFF2-40B4-BE49-F238E27FC236}">
              <a16:creationId xmlns:a16="http://schemas.microsoft.com/office/drawing/2014/main" id="{C30E04DF-5909-3E51-4854-D88A53AF152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4170" y="9115425"/>
          <a:ext cx="9079368" cy="93542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25400</xdr:colOff>
      <xdr:row>104</xdr:row>
      <xdr:rowOff>117475</xdr:rowOff>
    </xdr:from>
    <xdr:to>
      <xdr:col>10</xdr:col>
      <xdr:colOff>457759</xdr:colOff>
      <xdr:row>137</xdr:row>
      <xdr:rowOff>106592</xdr:rowOff>
    </xdr:to>
    <xdr:pic>
      <xdr:nvPicPr>
        <xdr:cNvPr id="3" name="Picture 2">
          <a:extLst>
            <a:ext uri="{FF2B5EF4-FFF2-40B4-BE49-F238E27FC236}">
              <a16:creationId xmlns:a16="http://schemas.microsoft.com/office/drawing/2014/main" id="{97745AF3-22BC-D946-9F86-E3701085E6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7550" y="21262975"/>
          <a:ext cx="5351392" cy="6067424"/>
        </a:xfrm>
        <a:prstGeom prst="rect">
          <a:avLst/>
        </a:prstGeom>
        <a:scene3d>
          <a:camera prst="orthographicFront"/>
          <a:lightRig rig="threePt" dir="t"/>
        </a:scene3d>
        <a:sp3d>
          <a:bevelT/>
        </a:sp3d>
      </xdr:spPr>
    </xdr:pic>
    <xdr:clientData/>
  </xdr:twoCellAnchor>
  <xdr:twoCellAnchor editAs="oneCell">
    <xdr:from>
      <xdr:col>10</xdr:col>
      <xdr:colOff>587377</xdr:colOff>
      <xdr:row>104</xdr:row>
      <xdr:rowOff>120649</xdr:rowOff>
    </xdr:from>
    <xdr:to>
      <xdr:col>19</xdr:col>
      <xdr:colOff>551375</xdr:colOff>
      <xdr:row>144</xdr:row>
      <xdr:rowOff>160532</xdr:rowOff>
    </xdr:to>
    <xdr:pic>
      <xdr:nvPicPr>
        <xdr:cNvPr id="5" name="Picture 4">
          <a:extLst>
            <a:ext uri="{FF2B5EF4-FFF2-40B4-BE49-F238E27FC236}">
              <a16:creationId xmlns:a16="http://schemas.microsoft.com/office/drawing/2014/main" id="{F2569E31-39E3-DC1F-063F-8667D9C16D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156327" y="21266149"/>
          <a:ext cx="5455840" cy="7407275"/>
        </a:xfrm>
        <a:prstGeom prst="rect">
          <a:avLst/>
        </a:prstGeom>
        <a:scene3d>
          <a:camera prst="orthographicFront"/>
          <a:lightRig rig="threePt" dir="t"/>
        </a:scene3d>
        <a:sp3d>
          <a:bevelT/>
        </a:sp3d>
      </xdr:spPr>
    </xdr:pic>
    <xdr:clientData/>
  </xdr:twoCellAnchor>
  <xdr:oneCellAnchor>
    <xdr:from>
      <xdr:col>2</xdr:col>
      <xdr:colOff>7255</xdr:colOff>
      <xdr:row>151</xdr:row>
      <xdr:rowOff>49664</xdr:rowOff>
    </xdr:from>
    <xdr:ext cx="15987260" cy="7746549"/>
    <xdr:sp macro="" textlink="">
      <xdr:nvSpPr>
        <xdr:cNvPr id="6" name="TextBox 5">
          <a:extLst>
            <a:ext uri="{FF2B5EF4-FFF2-40B4-BE49-F238E27FC236}">
              <a16:creationId xmlns:a16="http://schemas.microsoft.com/office/drawing/2014/main" id="{CF2EB1FB-52C9-B0A3-C18D-DF78D36FFB46}"/>
            </a:ext>
          </a:extLst>
        </xdr:cNvPr>
        <xdr:cNvSpPr txBox="1"/>
      </xdr:nvSpPr>
      <xdr:spPr>
        <a:xfrm>
          <a:off x="750205" y="27700739"/>
          <a:ext cx="15987260" cy="7746549"/>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a:t>Ken Rockwell's table is just one of several such tables or curves that various people have produced, evidencing this counterintuitive need to stop down further than indicated by DoF calculations alone, in order to reduce the impact of diffraction when</a:t>
          </a:r>
          <a:r>
            <a:rPr lang="en-US" sz="1100" baseline="0"/>
            <a:t> </a:t>
          </a:r>
          <a:r>
            <a:rPr lang="en-US" sz="1100"/>
            <a:t>combined with defocus.  We can agree that diffraction ALONE</a:t>
          </a:r>
          <a:r>
            <a:rPr lang="en-US" sz="1100" baseline="0"/>
            <a:t> actually </a:t>
          </a:r>
          <a:r>
            <a:rPr lang="en-US" sz="1100"/>
            <a:t>gets worse as we stop down, no doubt.   But diffraction can begin to degrade image resolution well before it becomes the dominant factor relative to defocus. </a:t>
          </a:r>
        </a:p>
        <a:p>
          <a:endParaRPr lang="en-US" sz="1100"/>
        </a:p>
        <a:p>
          <a:r>
            <a:rPr lang="en-US" sz="1100"/>
            <a:t>We know exactly when diffraction, ALL BY ITSELF, will exceed a desired resolution that has been expressed as a properly calculated, maximum permissible CoC.  That f-Number at which diffraction ALONE will create Airy disks having the </a:t>
          </a:r>
          <a:r>
            <a:rPr lang="en-US" sz="1100" i="1" u="sng"/>
            <a:t>same</a:t>
          </a:r>
          <a:r>
            <a:rPr lang="en-US" sz="1100"/>
            <a:t> diameter as your properly Calculated </a:t>
          </a:r>
          <a:r>
            <a:rPr lang="en-US" sz="1100" baseline="0"/>
            <a:t>Maximum Permissible </a:t>
          </a:r>
          <a:r>
            <a:rPr lang="en-US" sz="1100"/>
            <a:t>CoC Diamter, can be calculated</a:t>
          </a:r>
          <a:r>
            <a:rPr lang="en-US" sz="1100" baseline="0"/>
            <a:t> as follows:   </a:t>
          </a:r>
          <a:r>
            <a:rPr lang="en-US" sz="1100" b="1" baseline="0"/>
            <a:t>f-Number = CoC </a:t>
          </a:r>
          <a:r>
            <a:rPr lang="en-US" sz="1100" b="1"/>
            <a:t>/ 0.00135383</a:t>
          </a:r>
          <a:r>
            <a:rPr lang="en-US" sz="1100"/>
            <a:t>.     &lt;----</a:t>
          </a:r>
          <a:r>
            <a:rPr lang="en-US" sz="1100" baseline="0"/>
            <a:t> Did you read Davd M. Jacobson's </a:t>
          </a:r>
          <a:r>
            <a:rPr lang="en-US" sz="1100" i="1" baseline="0"/>
            <a:t>Lens Tutorial</a:t>
          </a:r>
          <a:r>
            <a:rPr lang="en-US" sz="1100" baseline="0"/>
            <a:t>?   That constant can be found within.</a:t>
          </a:r>
          <a:endParaRPr lang="en-US" sz="1100"/>
        </a:p>
        <a:p>
          <a:endParaRPr lang="en-US" sz="1100"/>
        </a:p>
        <a:p>
          <a:r>
            <a:rPr lang="en-US" sz="1100"/>
            <a:t>But that f-Number implies your entire image would have resolutions no greater than those</a:t>
          </a:r>
          <a:r>
            <a:rPr lang="en-US" sz="1100" baseline="0"/>
            <a:t> suffered at </a:t>
          </a:r>
          <a:r>
            <a:rPr lang="en-US" sz="1100"/>
            <a:t>your Nears and Fars, while using that CoC for DoF calculations.  This is</a:t>
          </a:r>
          <a:r>
            <a:rPr lang="en-US" sz="1100" baseline="0"/>
            <a:t> NOT</a:t>
          </a:r>
          <a:r>
            <a:rPr lang="en-US" sz="1100"/>
            <a:t> true.   Why?   Because </a:t>
          </a:r>
          <a:r>
            <a:rPr lang="en-US" sz="1100" b="1" i="1">
              <a:solidFill>
                <a:srgbClr val="7030A0"/>
              </a:solidFill>
            </a:rPr>
            <a:t>CoCs in COMBINATION with Airy disks, ATTENUATE the effect of diffraction, especially LONG BEFORE diffraction's Airy disk reach the diameter of your carefully calculated</a:t>
          </a:r>
          <a:r>
            <a:rPr lang="en-US" sz="1100" b="1" i="1" baseline="0">
              <a:solidFill>
                <a:srgbClr val="7030A0"/>
              </a:solidFill>
            </a:rPr>
            <a:t> Maximum</a:t>
          </a:r>
          <a:r>
            <a:rPr lang="en-US" sz="1100" b="1" i="1">
              <a:solidFill>
                <a:srgbClr val="7030A0"/>
              </a:solidFill>
            </a:rPr>
            <a:t> Permissible CoC</a:t>
          </a:r>
          <a:r>
            <a:rPr lang="en-US" sz="1100" b="1" i="1" baseline="0">
              <a:solidFill>
                <a:srgbClr val="7030A0"/>
              </a:solidFill>
            </a:rPr>
            <a:t> Diameters!   </a:t>
          </a:r>
          <a:r>
            <a:rPr lang="en-US" sz="1100" baseline="0"/>
            <a:t>(Did you read the yellow-highlighted text in the screenshot from page 10 of Jacobson's Lens Tutorial?   We are concerend with the COMBINED effect of defocus and diffraction.  Look at the chart!)</a:t>
          </a:r>
          <a:endParaRPr lang="en-US" sz="1100"/>
        </a:p>
        <a:p>
          <a:endParaRPr lang="en-US" sz="1100"/>
        </a:p>
        <a:p>
          <a:r>
            <a:rPr lang="en-US" sz="1100" b="1">
              <a:solidFill>
                <a:srgbClr val="7030A0"/>
              </a:solidFill>
            </a:rPr>
            <a:t>That CrAzY equation shown in the screenshot above (which is</a:t>
          </a:r>
          <a:r>
            <a:rPr lang="en-US" sz="1100" b="1" baseline="0">
              <a:solidFill>
                <a:srgbClr val="7030A0"/>
              </a:solidFill>
            </a:rPr>
            <a:t> </a:t>
          </a:r>
          <a:r>
            <a:rPr lang="en-US" sz="1100" b="1">
              <a:solidFill>
                <a:srgbClr val="7030A0"/>
              </a:solidFill>
            </a:rPr>
            <a:t>well beyond my math skills), defines the COMBINED effect which,</a:t>
          </a:r>
          <a:r>
            <a:rPr lang="en-US" sz="1100" b="1" baseline="0">
              <a:solidFill>
                <a:srgbClr val="7030A0"/>
              </a:solidFill>
            </a:rPr>
            <a:t> </a:t>
          </a:r>
          <a:r>
            <a:rPr lang="en-US" sz="1100" b="1">
              <a:solidFill>
                <a:srgbClr val="7030A0"/>
              </a:solidFill>
            </a:rPr>
            <a:t>amazingly,</a:t>
          </a:r>
          <a:r>
            <a:rPr lang="en-US" sz="1100" b="1" baseline="0">
              <a:solidFill>
                <a:srgbClr val="7030A0"/>
              </a:solidFill>
            </a:rPr>
            <a:t> is</a:t>
          </a:r>
          <a:r>
            <a:rPr lang="en-US" sz="1100" b="1">
              <a:solidFill>
                <a:srgbClr val="7030A0"/>
              </a:solidFill>
            </a:rPr>
            <a:t> </a:t>
          </a:r>
          <a:r>
            <a:rPr lang="en-US" sz="1100" b="1" i="1" u="sng">
              <a:solidFill>
                <a:srgbClr val="7030A0"/>
              </a:solidFill>
            </a:rPr>
            <a:t>LESS THAN</a:t>
          </a:r>
          <a:r>
            <a:rPr lang="en-US" sz="1100" b="1">
              <a:solidFill>
                <a:srgbClr val="7030A0"/>
              </a:solidFill>
            </a:rPr>
            <a:t> the effect of diffraction alone. </a:t>
          </a:r>
          <a:r>
            <a:rPr lang="en-US" sz="1100" b="1" i="1">
              <a:solidFill>
                <a:srgbClr val="7030A0"/>
              </a:solidFill>
            </a:rPr>
            <a:t> </a:t>
          </a:r>
          <a:r>
            <a:rPr lang="en-US" sz="1100" b="1" i="1" u="sng">
              <a:solidFill>
                <a:srgbClr val="7030A0"/>
              </a:solidFill>
            </a:rPr>
            <a:t>Look</a:t>
          </a:r>
          <a:r>
            <a:rPr lang="en-US" sz="1100" b="1" i="1" u="sng" baseline="0">
              <a:solidFill>
                <a:srgbClr val="7030A0"/>
              </a:solidFill>
            </a:rPr>
            <a:t> at how the black (combined) curve sits between the green and the red curves!</a:t>
          </a:r>
          <a:endParaRPr lang="en-US" sz="1100" b="1" i="1" u="sng">
            <a:solidFill>
              <a:srgbClr val="7030A0"/>
            </a:solidFill>
          </a:endParaRPr>
        </a:p>
        <a:p>
          <a:endParaRPr lang="en-US" sz="1100"/>
        </a:p>
        <a:p>
          <a:r>
            <a:rPr lang="en-US" sz="1100"/>
            <a:t>So, most people would argue</a:t>
          </a:r>
          <a:r>
            <a:rPr lang="en-US" sz="1100" baseline="0"/>
            <a:t>, </a:t>
          </a:r>
          <a:r>
            <a:rPr lang="en-US" sz="1100" i="1" u="sng" baseline="0"/>
            <a:t>in ignorance, on intuition alone</a:t>
          </a:r>
          <a:r>
            <a:rPr lang="en-US" sz="1100" baseline="0"/>
            <a:t>, "No way</a:t>
          </a:r>
          <a:r>
            <a:rPr lang="en-US" sz="1100"/>
            <a:t> should I stop down to attenuate diffraction!"  What they do not realize - the missing ingredient in nearly everyone's over-simplified understanding - is that diffraction is attacking image resolution at the PSF (plane</a:t>
          </a:r>
          <a:r>
            <a:rPr lang="en-US" sz="1100" baseline="0"/>
            <a:t> of sharpest focus) </a:t>
          </a:r>
          <a:r>
            <a:rPr lang="en-US" sz="1100"/>
            <a:t>and all along the Z-axis, in front of and behind the PSF, even when shooting wide open.</a:t>
          </a:r>
          <a:r>
            <a:rPr lang="en-US" sz="1100" baseline="0"/>
            <a:t>  </a:t>
          </a:r>
          <a:br>
            <a:rPr lang="en-US" sz="1100" baseline="0"/>
          </a:br>
          <a:br>
            <a:rPr lang="en-US" sz="1100" baseline="0"/>
          </a:br>
          <a:r>
            <a:rPr lang="en-US" sz="1100"/>
            <a:t>Insideously, </a:t>
          </a:r>
          <a:r>
            <a:rPr lang="en-US" sz="1100" baseline="0"/>
            <a:t>"mild" diffraction is</a:t>
          </a:r>
          <a:r>
            <a:rPr lang="en-US" sz="1100"/>
            <a:t> not as READILY detectable as when CoCs begin to exceed the reciprocal of your desired resolution at the anticipated enlargement factor and viewing distance, but MUCH HIGHER resolutions than your desired MINIMUM</a:t>
          </a:r>
          <a:r>
            <a:rPr lang="en-US" sz="1100" baseline="0"/>
            <a:t> </a:t>
          </a:r>
          <a:r>
            <a:rPr lang="en-US" sz="1100"/>
            <a:t>are routinely enjoyed, at</a:t>
          </a:r>
          <a:r>
            <a:rPr lang="en-US" sz="1100" baseline="0"/>
            <a:t> distances along the Z-axis that fall between the Nears and Fars of DoF, where your MINIMUM desired resolution is hopefully not violated.  It is in between your Nears and Fars that</a:t>
          </a:r>
          <a:r>
            <a:rPr lang="en-US" sz="1100"/>
            <a:t> diffraction can do its most COVERT damage!  </a:t>
          </a:r>
        </a:p>
        <a:p>
          <a:endParaRPr lang="en-US" sz="1100"/>
        </a:p>
        <a:p>
          <a:pPr marL="0" marR="0" lvl="0" indent="0" defTabSz="914400" eaLnBrk="1" fontAlgn="auto" latinLnBrk="0" hangingPunct="1">
            <a:lnSpc>
              <a:spcPct val="100000"/>
            </a:lnSpc>
            <a:spcBef>
              <a:spcPts val="0"/>
            </a:spcBef>
            <a:spcAft>
              <a:spcPts val="0"/>
            </a:spcAft>
            <a:buClrTx/>
            <a:buSzTx/>
            <a:buFontTx/>
            <a:buNone/>
            <a:tabLst/>
            <a:defRPr/>
          </a:pPr>
          <a:r>
            <a:rPr lang="en-US" sz="1100" b="1" i="1" baseline="0">
              <a:solidFill>
                <a:srgbClr val="7030A0"/>
              </a:solidFill>
              <a:effectLst/>
              <a:latin typeface="+mn-lt"/>
              <a:ea typeface="+mn-ea"/>
              <a:cs typeface="+mn-cs"/>
            </a:rPr>
            <a:t>The question is not, "How large an f-Number must I use to make my Circles of Confusion small enough to support my desired final resolution at the anticipated maximum magnification, for the anticipated minimum viewing distance, for my Camera FL, for a known range of distances within my framed subject space?"  </a:t>
          </a:r>
          <a:br>
            <a:rPr lang="en-US" sz="1100" b="1" i="1" baseline="0">
              <a:solidFill>
                <a:srgbClr val="7030A0"/>
              </a:solidFill>
              <a:effectLst/>
              <a:latin typeface="+mn-lt"/>
              <a:ea typeface="+mn-ea"/>
              <a:cs typeface="+mn-cs"/>
            </a:rPr>
          </a:br>
          <a:endParaRPr lang="en-US" sz="1100" b="1" i="1" baseline="0">
            <a:solidFill>
              <a:srgbClr val="7030A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i="1" baseline="0">
              <a:solidFill>
                <a:srgbClr val="7030A0"/>
              </a:solidFill>
              <a:effectLst/>
              <a:latin typeface="+mn-lt"/>
              <a:ea typeface="+mn-ea"/>
              <a:cs typeface="+mn-cs"/>
            </a:rPr>
            <a:t>And the question is not, "How small an f-Number must I use to make my Airy disks small enough to support my desired final resolution at the anticipated maximum magnification, for the anticipated minimum viewing distance, for all Camera FLs, with all subject spaces? </a:t>
          </a:r>
          <a:endParaRPr lang="en-US" b="1" i="1">
            <a:solidFill>
              <a:srgbClr val="7030A0"/>
            </a:solidFill>
            <a:effectLst/>
          </a:endParaRPr>
        </a:p>
        <a:p>
          <a:endParaRPr lang="en-US" sz="1100" b="1" i="1">
            <a:solidFill>
              <a:srgbClr val="7030A0"/>
            </a:solidFill>
          </a:endParaRPr>
        </a:p>
        <a:p>
          <a:r>
            <a:rPr lang="en-US" sz="1100" b="1" i="1">
              <a:solidFill>
                <a:srgbClr val="7030A0"/>
              </a:solidFill>
            </a:rPr>
            <a:t>The question to ask</a:t>
          </a:r>
          <a:r>
            <a:rPr lang="en-US" sz="1100" b="1" i="1" baseline="0">
              <a:solidFill>
                <a:srgbClr val="7030A0"/>
              </a:solidFill>
            </a:rPr>
            <a:t> is this:  "What f-Number must I use such that the spread functions of defocus and diffraction, </a:t>
          </a:r>
          <a:r>
            <a:rPr lang="en-US" sz="1100" b="1" i="1" u="sng" baseline="0">
              <a:solidFill>
                <a:srgbClr val="7030A0"/>
              </a:solidFill>
            </a:rPr>
            <a:t>when combined</a:t>
          </a:r>
          <a:r>
            <a:rPr lang="en-US" sz="1100" b="1" i="1" baseline="0">
              <a:solidFill>
                <a:srgbClr val="7030A0"/>
              </a:solidFill>
            </a:rPr>
            <a:t>, will support my </a:t>
          </a:r>
          <a:r>
            <a:rPr lang="en-US" sz="1100" b="1" i="1" baseline="0">
              <a:solidFill>
                <a:srgbClr val="7030A0"/>
              </a:solidFill>
              <a:effectLst/>
              <a:latin typeface="+mn-lt"/>
              <a:ea typeface="+mn-ea"/>
              <a:cs typeface="+mn-cs"/>
            </a:rPr>
            <a:t>desired final resolution at the anticipated maximum magnification, for the anticipated minimum viewing distance, for my Camera </a:t>
          </a:r>
          <a:r>
            <a:rPr lang="en-US" sz="1100" b="1" i="1" baseline="0">
              <a:solidFill>
                <a:srgbClr val="7030A0"/>
              </a:solidFill>
              <a:latin typeface="+mn-lt"/>
              <a:ea typeface="+mn-ea"/>
              <a:cs typeface="+mn-cs"/>
            </a:rPr>
            <a:t>FL, for a known range of distances within my framed subject space?"  </a:t>
          </a:r>
          <a:br>
            <a:rPr lang="en-US" sz="1100" b="1" i="1" baseline="0">
              <a:solidFill>
                <a:srgbClr val="7030A0"/>
              </a:solidFill>
              <a:effectLst/>
              <a:latin typeface="+mn-lt"/>
              <a:ea typeface="+mn-ea"/>
              <a:cs typeface="+mn-cs"/>
            </a:rPr>
          </a:br>
          <a:endParaRPr lang="en-US" sz="1100" b="1" i="1">
            <a:solidFill>
              <a:srgbClr val="7030A0"/>
            </a:solidFill>
          </a:endParaRPr>
        </a:p>
        <a:p>
          <a:r>
            <a:rPr lang="en-US" sz="1100"/>
            <a:t>This</a:t>
          </a:r>
          <a:r>
            <a:rPr lang="en-US" sz="1100" baseline="0"/>
            <a:t> </a:t>
          </a:r>
          <a:r>
            <a:rPr lang="en-US" sz="1100"/>
            <a:t>is where that CrAzY equation is most beneficial, in giving</a:t>
          </a:r>
          <a:r>
            <a:rPr lang="en-US" sz="1100" baseline="0"/>
            <a:t> us a chart that </a:t>
          </a:r>
          <a:r>
            <a:rPr lang="en-US" sz="1100"/>
            <a:t>conveys</a:t>
          </a:r>
          <a:r>
            <a:rPr lang="en-US" sz="1100" baseline="0"/>
            <a:t> to</a:t>
          </a:r>
          <a:r>
            <a:rPr lang="en-US" sz="1100"/>
            <a:t> those of us who can </a:t>
          </a:r>
          <a:r>
            <a:rPr lang="en-US" sz="1100" i="1" u="sng"/>
            <a:t>humbly</a:t>
          </a:r>
          <a:r>
            <a:rPr lang="en-US" sz="1100"/>
            <a:t> reject the notion that </a:t>
          </a:r>
          <a:r>
            <a:rPr lang="en-US" sz="1100" i="1"/>
            <a:t>we</a:t>
          </a:r>
          <a:r>
            <a:rPr lang="en-US" sz="1100"/>
            <a:t> can trust and </a:t>
          </a:r>
          <a:r>
            <a:rPr lang="en-US" sz="1100" i="1" u="sng"/>
            <a:t>fully comprehend</a:t>
          </a:r>
          <a:r>
            <a:rPr lang="en-US" sz="1100"/>
            <a:t> our own observations, the math that </a:t>
          </a:r>
          <a:r>
            <a:rPr lang="en-US" sz="1100" i="1" u="sng" baseline="0"/>
            <a:t>proves</a:t>
          </a:r>
          <a:r>
            <a:rPr lang="en-US" sz="1100" baseline="0"/>
            <a:t> </a:t>
          </a:r>
          <a:r>
            <a:rPr lang="en-US" sz="1100"/>
            <a:t>we must stop down an additional stop or two stops or even three stops, from shooting wide open, even when </a:t>
          </a:r>
          <a:r>
            <a:rPr lang="en-US" sz="1100" i="1" u="sng"/>
            <a:t>DoF calculations -</a:t>
          </a:r>
          <a:r>
            <a:rPr lang="en-US" sz="1100" i="1" u="sng" baseline="0"/>
            <a:t> that address only</a:t>
          </a:r>
          <a:r>
            <a:rPr lang="en-US" sz="1100" i="1" u="sng"/>
            <a:t> defocus</a:t>
          </a:r>
          <a:r>
            <a:rPr lang="en-US" sz="1100"/>
            <a:t> - indicate</a:t>
          </a:r>
          <a:r>
            <a:rPr lang="en-US" sz="1100" baseline="0"/>
            <a:t> </a:t>
          </a:r>
          <a:r>
            <a:rPr lang="en-US" sz="1100"/>
            <a:t>it's unnecessary to stop down any further.</a:t>
          </a:r>
          <a:r>
            <a:rPr lang="en-US" sz="1100" baseline="0"/>
            <a:t>  We must apply this coutnerintutiive solution (stopping down beyond the DoF-indcated nominal f-Number) in order to </a:t>
          </a:r>
          <a:r>
            <a:rPr lang="en-US" sz="1100"/>
            <a:t>attenuate diffraction's degradation of resolutions - including resolutions that can be much higher than our Desired </a:t>
          </a:r>
          <a:r>
            <a:rPr lang="en-US" sz="1100" u="sng"/>
            <a:t>Minimum</a:t>
          </a:r>
          <a:r>
            <a:rPr lang="en-US" sz="1100"/>
            <a:t> Final Image Resolution for the anticipated enlargement factor and viewing distance.  Why</a:t>
          </a:r>
          <a:r>
            <a:rPr lang="en-US" sz="1100" baseline="0"/>
            <a:t> would we want to degrade resolutions in areas that can otherwise retain subject detail that's finer than can be retained at our Desired Minimum Final Image Resolution (at the Nears and Fars of defocus?  THAT would be CrAzY!</a:t>
          </a:r>
          <a:endParaRPr lang="en-US" sz="1100"/>
        </a:p>
        <a:p>
          <a:br>
            <a:rPr lang="en-US" sz="1100"/>
          </a:br>
          <a:r>
            <a:rPr lang="en-US" sz="1100" b="1" i="1">
              <a:solidFill>
                <a:srgbClr val="7030A0"/>
              </a:solidFill>
            </a:rPr>
            <a:t>The</a:t>
          </a:r>
          <a:r>
            <a:rPr lang="en-US" sz="1100" b="1" i="1" baseline="0">
              <a:solidFill>
                <a:srgbClr val="7030A0"/>
              </a:solidFill>
            </a:rPr>
            <a:t> equation shown above, from </a:t>
          </a:r>
          <a:r>
            <a:rPr lang="en-US" sz="1100" b="1" i="1" u="sng" baseline="0">
              <a:solidFill>
                <a:srgbClr val="7030A0"/>
              </a:solidFill>
            </a:rPr>
            <a:t>Jacobsen's Lens Tutorial</a:t>
          </a:r>
          <a:r>
            <a:rPr lang="en-US" sz="1100" b="1" i="1" u="none" baseline="0">
              <a:solidFill>
                <a:srgbClr val="7030A0"/>
              </a:solidFill>
            </a:rPr>
            <a:t> (an equation that most of us cannot understand - including me)</a:t>
          </a:r>
          <a:r>
            <a:rPr lang="en-US" sz="1100" b="1" i="1" baseline="0">
              <a:solidFill>
                <a:srgbClr val="7030A0"/>
              </a:solidFill>
            </a:rPr>
            <a:t> </a:t>
          </a:r>
          <a:r>
            <a:rPr lang="en-US" sz="1100" b="1" i="1" u="sng">
              <a:solidFill>
                <a:srgbClr val="7030A0"/>
              </a:solidFill>
            </a:rPr>
            <a:t>proves</a:t>
          </a:r>
          <a:r>
            <a:rPr lang="en-US" sz="1100" b="1" i="1">
              <a:solidFill>
                <a:srgbClr val="7030A0"/>
              </a:solidFill>
            </a:rPr>
            <a:t> that the </a:t>
          </a:r>
          <a:r>
            <a:rPr lang="en-US" sz="1100" b="1" i="1" u="sng">
              <a:solidFill>
                <a:srgbClr val="7030A0"/>
              </a:solidFill>
            </a:rPr>
            <a:t>combined</a:t>
          </a:r>
          <a:r>
            <a:rPr lang="en-US" sz="1100" b="1" i="1">
              <a:solidFill>
                <a:srgbClr val="7030A0"/>
              </a:solidFill>
            </a:rPr>
            <a:t> effect of CoCs and Airy disks is </a:t>
          </a:r>
          <a:r>
            <a:rPr lang="en-US" sz="1100" b="1" i="1" u="sng">
              <a:solidFill>
                <a:srgbClr val="7030A0"/>
              </a:solidFill>
            </a:rPr>
            <a:t>LESS THAN</a:t>
          </a:r>
          <a:r>
            <a:rPr lang="en-US" sz="1100" b="1" i="1">
              <a:solidFill>
                <a:srgbClr val="7030A0"/>
              </a:solidFill>
            </a:rPr>
            <a:t> the effect of Airy disks alone.  This can</a:t>
          </a:r>
          <a:r>
            <a:rPr lang="en-US" sz="1100" b="1" i="1" baseline="0">
              <a:solidFill>
                <a:srgbClr val="7030A0"/>
              </a:solidFill>
            </a:rPr>
            <a:t> be</a:t>
          </a:r>
          <a:r>
            <a:rPr lang="en-US" sz="1100" b="1" i="1">
              <a:solidFill>
                <a:srgbClr val="7030A0"/>
              </a:solidFill>
            </a:rPr>
            <a:t> very difficult to accept</a:t>
          </a:r>
          <a:r>
            <a:rPr lang="en-US" sz="1100" b="1" i="1" baseline="0">
              <a:solidFill>
                <a:srgbClr val="7030A0"/>
              </a:solidFill>
            </a:rPr>
            <a:t> </a:t>
          </a:r>
          <a:r>
            <a:rPr lang="en-US" sz="1100" b="1" i="1">
              <a:solidFill>
                <a:srgbClr val="7030A0"/>
              </a:solidFill>
            </a:rPr>
            <a:t>for those who, out of incomprehension, reject even the simplest of equations,</a:t>
          </a:r>
          <a:r>
            <a:rPr lang="en-US" sz="1100" b="1" i="1" baseline="0">
              <a:solidFill>
                <a:srgbClr val="7030A0"/>
              </a:solidFill>
            </a:rPr>
            <a:t> given the fairly well known and accurate understanding that the impact of diffraction </a:t>
          </a:r>
          <a:r>
            <a:rPr lang="en-US" sz="1100" b="1" i="1" u="sng" baseline="0">
              <a:solidFill>
                <a:srgbClr val="7030A0"/>
              </a:solidFill>
            </a:rPr>
            <a:t>alone</a:t>
          </a:r>
          <a:r>
            <a:rPr lang="en-US" sz="1100" b="1" i="1" baseline="0">
              <a:solidFill>
                <a:srgbClr val="7030A0"/>
              </a:solidFill>
            </a:rPr>
            <a:t>, gets worse as we increase the f-Number.  </a:t>
          </a:r>
          <a:br>
            <a:rPr lang="en-US" sz="1100" b="1" i="1">
              <a:solidFill>
                <a:srgbClr val="7030A0"/>
              </a:solidFill>
            </a:rPr>
          </a:br>
          <a:br>
            <a:rPr lang="en-US" sz="1100"/>
          </a:br>
          <a:r>
            <a:rPr lang="en-US" sz="1100"/>
            <a:t>Consider this:  Astrophotographers </a:t>
          </a:r>
          <a:r>
            <a:rPr lang="en-US" sz="1100" baseline="0"/>
            <a:t>take pictures of subject spaces that </a:t>
          </a:r>
          <a:r>
            <a:rPr lang="en-US" sz="1100" b="1" i="1" baseline="0"/>
            <a:t>effectively</a:t>
          </a:r>
          <a:r>
            <a:rPr lang="en-US" sz="1100" baseline="0"/>
            <a:t> lie entirely within </a:t>
          </a:r>
          <a:r>
            <a:rPr lang="en-US" sz="1100" b="1" i="1" baseline="0"/>
            <a:t>an infinitely thin plane</a:t>
          </a:r>
          <a:r>
            <a:rPr lang="en-US" sz="1100" baseline="0"/>
            <a:t> (no matter how many light years distant), </a:t>
          </a:r>
          <a:r>
            <a:rPr lang="en-US" sz="1100" b="1" i="1" baseline="0"/>
            <a:t>relative to the focal length of their telescopes.  </a:t>
          </a:r>
          <a:r>
            <a:rPr lang="en-US" sz="1100" baseline="0"/>
            <a:t>(Everything is truly at "Infinity.") Therefore, once they have focused at Infinity, diffraction cannot be improved by using smaller apertures. With defocus literally out of the picture, thanks to every star effectively residing in the same plane, at Infinity, shrinking the aperture only makes diffraction worse - on this we can all agree, but....  We terrestrial photographers usually take pictures of subject spaces that span distances well in front of and well behind the PSF (plane of sharpest focus). Unlike the British astromer, G.B Airy, we have a second monkey on our back - defocus. If you can accept this huge difference between astrophotograhy and terrestrial photography, you should be able to acknowledge that there would be some kind of interaction between defocus and diffraction that rules out any hope of selecting apertures with concern for only one or the other.</a:t>
          </a:r>
          <a:endParaRPr lang="en-US" sz="1100"/>
        </a:p>
        <a:p>
          <a:endParaRPr lang="en-US" sz="1100"/>
        </a:p>
        <a:p>
          <a:r>
            <a:rPr lang="en-US" sz="1100"/>
            <a:t>One last seat-of-the-pants argument:  Everybody pretty much agrees that a lens is usually at its "sharpest" in the middle of its range of available f-stops.  But if you ask them why, they will usually say it's because of aberrations that are worse when shooting wide open and because of diffraction that's worse when fully stopped down.  What many don't know is that by shooting at f/8 instead of at f/4, they are indeed reducing aberrations, but they are also defeating diffraction's assault on the highest resolutions available at and near the PSF,</a:t>
          </a:r>
          <a:r>
            <a:rPr lang="en-US" sz="1100" baseline="0"/>
            <a:t> but in truth, at all distances that lie between the Nears and Fars of DoF.</a:t>
          </a:r>
          <a:r>
            <a:rPr lang="en-US" sz="1100"/>
            <a:t>  </a:t>
          </a:r>
          <a:br>
            <a:rPr lang="en-US" sz="1100"/>
          </a:br>
          <a:br>
            <a:rPr lang="en-US" sz="1100"/>
          </a:br>
          <a:r>
            <a:rPr lang="en-US" sz="1100" b="1" i="1">
              <a:solidFill>
                <a:srgbClr val="7030A0"/>
              </a:solidFill>
            </a:rPr>
            <a:t>Ironically</a:t>
          </a:r>
          <a:r>
            <a:rPr lang="en-US" sz="1100" b="1" i="1" baseline="0">
              <a:solidFill>
                <a:srgbClr val="7030A0"/>
              </a:solidFill>
            </a:rPr>
            <a:t> and, again, not inuitiively, </a:t>
          </a:r>
          <a:r>
            <a:rPr lang="en-US" sz="1100" b="1" i="1">
              <a:solidFill>
                <a:srgbClr val="7030A0"/>
              </a:solidFill>
            </a:rPr>
            <a:t>the smalle</a:t>
          </a:r>
          <a:r>
            <a:rPr lang="en-US" sz="1100" b="1" i="1" baseline="0">
              <a:solidFill>
                <a:srgbClr val="7030A0"/>
              </a:solidFill>
            </a:rPr>
            <a:t>r the f-Number required for sufficient DoF (to control defocus), the more we must stop down below that f-Number to prevent diffraction from reducing the highest resolutions attainable near the PSF.  See Rockwell's table!</a:t>
          </a:r>
          <a:endParaRPr lang="en-US" sz="1100" b="1" i="1">
            <a:solidFill>
              <a:srgbClr val="7030A0"/>
            </a:solidFill>
          </a:endParaRPr>
        </a:p>
      </xdr:txBody>
    </xdr:sp>
    <xdr:clientData/>
  </xdr:oneCellAnchor>
  <xdr:oneCellAnchor>
    <xdr:from>
      <xdr:col>2</xdr:col>
      <xdr:colOff>7710</xdr:colOff>
      <xdr:row>146</xdr:row>
      <xdr:rowOff>38100</xdr:rowOff>
    </xdr:from>
    <xdr:ext cx="15978642" cy="752475"/>
    <xdr:sp macro="" textlink="">
      <xdr:nvSpPr>
        <xdr:cNvPr id="2" name="TextBox 1">
          <a:extLst>
            <a:ext uri="{FF2B5EF4-FFF2-40B4-BE49-F238E27FC236}">
              <a16:creationId xmlns:a16="http://schemas.microsoft.com/office/drawing/2014/main" id="{CAB698A1-C768-2EF8-6DB0-4F154D2D9AAD}"/>
            </a:ext>
          </a:extLst>
        </xdr:cNvPr>
        <xdr:cNvSpPr txBox="1"/>
      </xdr:nvSpPr>
      <xdr:spPr>
        <a:xfrm>
          <a:off x="750660" y="27108150"/>
          <a:ext cx="15978642" cy="752475"/>
        </a:xfrm>
        <a:prstGeom prst="rect">
          <a:avLst/>
        </a:prstGeom>
        <a:solidFill>
          <a:schemeClr val="accent5">
            <a:lumMod val="75000"/>
          </a:schemeClr>
        </a:solidFill>
        <a:ln>
          <a:solidFill>
            <a:sysClr val="windowText" lastClr="00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b="1" i="1" u="none" strike="noStrike">
              <a:solidFill>
                <a:schemeClr val="bg1"/>
              </a:solidFill>
              <a:effectLst/>
              <a:latin typeface="+mn-lt"/>
              <a:ea typeface="+mn-ea"/>
              <a:cs typeface="+mn-cs"/>
            </a:rPr>
            <a:t>SURPRISE!  THE COMBINED EFFECT OF DEFOCUS AND DIFFRACTION IS NOT AS BAD AS THAT OF DIFFRACTION IN THE ABSENCE OF DEFOCUS!</a:t>
          </a:r>
          <a:r>
            <a:rPr lang="en-US" sz="1200">
              <a:solidFill>
                <a:schemeClr val="bg1"/>
              </a:solidFill>
            </a:rPr>
            <a:t>  </a:t>
          </a:r>
          <a:r>
            <a:rPr lang="en-US" sz="1100" b="0" i="0" u="none" strike="noStrike">
              <a:solidFill>
                <a:schemeClr val="bg1"/>
              </a:solidFill>
              <a:effectLst/>
              <a:latin typeface="+mn-lt"/>
              <a:ea typeface="+mn-ea"/>
              <a:cs typeface="+mn-cs"/>
            </a:rPr>
            <a:t>THAT'S WHY STOPPING DOWN, ESPECIALLY FROM THE WIDEST APERTURES, CAN ACTUALLY REDUCE THE </a:t>
          </a:r>
          <a:r>
            <a:rPr lang="en-US" sz="1100" b="1" i="1" u="sng" strike="noStrike">
              <a:solidFill>
                <a:schemeClr val="bg1"/>
              </a:solidFill>
              <a:effectLst/>
              <a:latin typeface="+mn-lt"/>
              <a:ea typeface="+mn-ea"/>
              <a:cs typeface="+mn-cs"/>
            </a:rPr>
            <a:t>COMBINED</a:t>
          </a:r>
          <a:r>
            <a:rPr lang="en-US" sz="1100" b="0" i="0" u="none" strike="noStrike">
              <a:solidFill>
                <a:schemeClr val="bg1"/>
              </a:solidFill>
              <a:effectLst/>
              <a:latin typeface="+mn-lt"/>
              <a:ea typeface="+mn-ea"/>
              <a:cs typeface="+mn-cs"/>
            </a:rPr>
            <a:t> EFFECTS.</a:t>
          </a:r>
          <a:r>
            <a:rPr lang="en-US" sz="1200">
              <a:solidFill>
                <a:schemeClr val="bg1"/>
              </a:solidFill>
            </a:rPr>
            <a:t>   </a:t>
          </a:r>
          <a:r>
            <a:rPr lang="en-US" sz="1200" b="0" i="0" u="none" strike="noStrike">
              <a:solidFill>
                <a:schemeClr val="bg1"/>
              </a:solidFill>
              <a:effectLst/>
              <a:latin typeface="+mn-lt"/>
              <a:ea typeface="+mn-ea"/>
              <a:cs typeface="+mn-cs"/>
            </a:rPr>
            <a:t>Lightweight math-heads, like me, are quick to grab hold of equations we can understand and use, while ignoring  equations we find impossible to deploy</a:t>
          </a:r>
          <a:r>
            <a:rPr lang="en-US" sz="1200" b="0" i="0" u="none" strike="noStrike" baseline="0">
              <a:solidFill>
                <a:schemeClr val="bg1"/>
              </a:solidFill>
              <a:effectLst/>
              <a:latin typeface="+mn-lt"/>
              <a:ea typeface="+mn-ea"/>
              <a:cs typeface="+mn-cs"/>
            </a:rPr>
            <a:t> or that </a:t>
          </a:r>
          <a:r>
            <a:rPr lang="en-US" sz="1200" b="1" i="1" u="none" strike="noStrike" baseline="0">
              <a:solidFill>
                <a:schemeClr val="bg1"/>
              </a:solidFill>
              <a:effectLst/>
              <a:latin typeface="+mn-lt"/>
              <a:ea typeface="+mn-ea"/>
              <a:cs typeface="+mn-cs"/>
            </a:rPr>
            <a:t>defy</a:t>
          </a:r>
          <a:r>
            <a:rPr lang="en-US" sz="1200" b="0" i="0" u="none" strike="noStrike" baseline="0">
              <a:solidFill>
                <a:schemeClr val="bg1"/>
              </a:solidFill>
              <a:effectLst/>
              <a:latin typeface="+mn-lt"/>
              <a:ea typeface="+mn-ea"/>
              <a:cs typeface="+mn-cs"/>
            </a:rPr>
            <a:t> our current understanding</a:t>
          </a:r>
          <a:r>
            <a:rPr lang="en-US" sz="1200" b="0" i="0" u="none" strike="noStrike">
              <a:solidFill>
                <a:schemeClr val="bg1"/>
              </a:solidFill>
              <a:effectLst/>
              <a:latin typeface="+mn-lt"/>
              <a:ea typeface="+mn-ea"/>
              <a:cs typeface="+mn-cs"/>
            </a:rPr>
            <a:t>.  That's when I go looking for a consensus and if I find many people independently reaching the same conclusion, especially when disparate approaches show high correlation (ruling out circular references), there comes a point when I tell myself, "I can trust these people who are smarter than me."</a:t>
          </a:r>
          <a:r>
            <a:rPr lang="en-US" sz="1200">
              <a:solidFill>
                <a:schemeClr val="bg1"/>
              </a:solidFill>
            </a:rPr>
            <a:t> </a:t>
          </a:r>
        </a:p>
      </xdr:txBody>
    </xdr:sp>
    <xdr:clientData/>
  </xdr:oneCellAnchor>
  <xdr:oneCellAnchor>
    <xdr:from>
      <xdr:col>2</xdr:col>
      <xdr:colOff>0</xdr:colOff>
      <xdr:row>196</xdr:row>
      <xdr:rowOff>56472</xdr:rowOff>
    </xdr:from>
    <xdr:ext cx="15982950" cy="10682966"/>
    <xdr:sp macro="" textlink="">
      <xdr:nvSpPr>
        <xdr:cNvPr id="4" name="TextBox 3">
          <a:extLst>
            <a:ext uri="{FF2B5EF4-FFF2-40B4-BE49-F238E27FC236}">
              <a16:creationId xmlns:a16="http://schemas.microsoft.com/office/drawing/2014/main" id="{3E0A2F48-2F12-4C5A-AC2D-1F67374291D0}"/>
            </a:ext>
          </a:extLst>
        </xdr:cNvPr>
        <xdr:cNvSpPr txBox="1"/>
      </xdr:nvSpPr>
      <xdr:spPr>
        <a:xfrm>
          <a:off x="742950" y="34127397"/>
          <a:ext cx="15982950" cy="10682966"/>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b="1"/>
            <a:t>More rambling on this topic:</a:t>
          </a:r>
          <a:br>
            <a:rPr lang="en-US" sz="1100"/>
          </a:br>
          <a:endParaRPr lang="en-US" sz="1100"/>
        </a:p>
        <a:p>
          <a:r>
            <a:rPr lang="en-US" sz="1100"/>
            <a:t>https://www.cambridgeincolour.com/tutorials/diffraction-photography.htm  (Use</a:t>
          </a:r>
          <a:r>
            <a:rPr lang="en-US" sz="1100" baseline="0"/>
            <a:t> the link below).</a:t>
          </a:r>
          <a:endParaRPr lang="en-US" sz="1100"/>
        </a:p>
        <a:p>
          <a:endParaRPr lang="en-US" sz="1100"/>
        </a:p>
        <a:p>
          <a:r>
            <a:rPr lang="en-US" sz="1100"/>
            <a:t>This page does a good job of demonstrating diffraction, but even he wrote the following, there:</a:t>
          </a:r>
        </a:p>
        <a:p>
          <a:endParaRPr lang="en-US" sz="1100"/>
        </a:p>
        <a:p>
          <a:r>
            <a:rPr lang="en-US" sz="1100"/>
            <a:t>"These calculations only show when diffraction becomes significant, not necessarily the location of optimum sharpness (see camera lens quality: MTF, resolution &amp; contrast for more on this)."</a:t>
          </a:r>
        </a:p>
        <a:p>
          <a:endParaRPr lang="en-US" sz="1100"/>
        </a:p>
        <a:p>
          <a:r>
            <a:rPr lang="en-US" sz="1100"/>
            <a:t>He is clearly stating that the calculations he uses and illustrates on this page are inadequate, if your goal is to "optimize sharpness" (which requires more all-encompassing mathematics).</a:t>
          </a:r>
        </a:p>
        <a:p>
          <a:endParaRPr lang="en-US" sz="1100"/>
        </a:p>
        <a:p>
          <a:pPr rtl="0"/>
          <a:r>
            <a:rPr lang="en-US" sz="1100"/>
            <a:t>-----------------</a:t>
          </a:r>
          <a:br>
            <a:rPr lang="en-US" sz="1100"/>
          </a:br>
          <a:br>
            <a:rPr lang="en-US" sz="1100"/>
          </a:br>
          <a:r>
            <a:rPr lang="en-US"/>
            <a:t>If you can limit the </a:t>
          </a:r>
          <a:r>
            <a:rPr lang="en-US" b="1" u="sng"/>
            <a:t>COMBINED</a:t>
          </a:r>
          <a:r>
            <a:rPr lang="en-US"/>
            <a:t> diameters of both your CoCs and Airy disks to </a:t>
          </a:r>
          <a:r>
            <a:rPr lang="en-US" b="1" u="sng"/>
            <a:t>0.03mm</a:t>
          </a:r>
          <a:r>
            <a:rPr lang="en-US"/>
            <a:t>, </a:t>
          </a:r>
          <a:r>
            <a:rPr lang="en-US" b="1" u="sng"/>
            <a:t>not 0.02mm</a:t>
          </a:r>
          <a:r>
            <a:rPr lang="en-US"/>
            <a:t>, at the film plane, throughout the entire portion that will be seen after cropping, you will have successfully recorded true subject detail at a measurable resolution of 33.33 lp/mm at the film, before magnification.  </a:t>
          </a:r>
        </a:p>
        <a:p>
          <a:pPr rtl="0"/>
          <a:endParaRPr lang="en-US"/>
        </a:p>
        <a:p>
          <a:pPr rtl="0"/>
          <a:r>
            <a:rPr lang="en-US"/>
            <a:t>Now, apply 4.333x magnification with a 75mm viewer lens that's focused at 25cm and your final image resolution will be 33.33 lp/mm  divided by  4.333x magnification =  </a:t>
          </a:r>
          <a:r>
            <a:rPr lang="en-US" b="1" u="sng"/>
            <a:t>7.7 lp/mm</a:t>
          </a:r>
          <a:r>
            <a:rPr lang="en-US"/>
            <a:t>, as seen in the Final Image at the anticipated maximum magnification and minimum viewing distance.</a:t>
          </a:r>
        </a:p>
        <a:p>
          <a:pPr rtl="0"/>
          <a:endParaRPr lang="en-US"/>
        </a:p>
        <a:p>
          <a:pPr rtl="0"/>
          <a:r>
            <a:rPr lang="en-US"/>
            <a:t>If you were to use </a:t>
          </a:r>
          <a:r>
            <a:rPr lang="en-US" b="1" u="sng"/>
            <a:t>0.03mm</a:t>
          </a:r>
          <a:r>
            <a:rPr lang="en-US"/>
            <a:t> as the CoC for DoF calculations, you would </a:t>
          </a:r>
          <a:r>
            <a:rPr lang="en-US" b="1" u="sng"/>
            <a:t>FAIL</a:t>
          </a:r>
          <a:r>
            <a:rPr lang="en-US"/>
            <a:t> to limit the </a:t>
          </a:r>
          <a:r>
            <a:rPr lang="en-US" b="1" u="sng"/>
            <a:t>COMBINED</a:t>
          </a:r>
          <a:r>
            <a:rPr lang="en-US"/>
            <a:t> diameters of CoCs and Airy disks to your desired </a:t>
          </a:r>
          <a:r>
            <a:rPr lang="en-US" b="1" u="sng"/>
            <a:t>0.03mm</a:t>
          </a:r>
          <a:r>
            <a:rPr lang="en-US"/>
            <a:t>, on film, thus </a:t>
          </a:r>
          <a:r>
            <a:rPr lang="en-US" b="1" u="sng"/>
            <a:t>FAILING</a:t>
          </a:r>
          <a:r>
            <a:rPr lang="en-US"/>
            <a:t> to achieve a desired final image resolution of </a:t>
          </a:r>
          <a:r>
            <a:rPr lang="en-US" b="1" u="sng"/>
            <a:t>7.7 lp/mm</a:t>
          </a:r>
          <a:r>
            <a:rPr lang="en-US"/>
            <a:t>.</a:t>
          </a:r>
        </a:p>
        <a:p>
          <a:pPr rtl="0"/>
          <a:br>
            <a:rPr lang="en-US"/>
          </a:br>
          <a:r>
            <a:rPr lang="en-US"/>
            <a:t>Since the 1955 publication referenced in David M. Jacobson's paper, inquiring minds have known that the effects of diffraction and defocus can be integrated to reveal, </a:t>
          </a:r>
          <a:r>
            <a:rPr lang="en-US" i="1"/>
            <a:t>with math that completely escapes my understanding</a:t>
          </a:r>
          <a:r>
            <a:rPr lang="en-US"/>
            <a:t>, that the </a:t>
          </a:r>
          <a:r>
            <a:rPr lang="en-US" b="1" u="sng"/>
            <a:t>COMBINED</a:t>
          </a:r>
          <a:r>
            <a:rPr lang="en-US"/>
            <a:t> effect is actually </a:t>
          </a:r>
          <a:r>
            <a:rPr lang="en-US" b="1" u="sng"/>
            <a:t>less than </a:t>
          </a:r>
          <a:r>
            <a:rPr lang="en-US"/>
            <a:t>when diffraction </a:t>
          </a:r>
          <a:r>
            <a:rPr lang="en-US" b="1" u="sng"/>
            <a:t>ALONE</a:t>
          </a:r>
          <a:r>
            <a:rPr lang="en-US"/>
            <a:t> is degrading an image in the complete </a:t>
          </a:r>
          <a:r>
            <a:rPr lang="en-US" b="1" u="sng"/>
            <a:t>ABSENCE</a:t>
          </a:r>
          <a:r>
            <a:rPr lang="en-US"/>
            <a:t> of defocus.   </a:t>
          </a:r>
        </a:p>
        <a:p>
          <a:pPr rtl="0"/>
          <a:br>
            <a:rPr lang="en-US"/>
          </a:br>
          <a:endParaRPr lang="en-US"/>
        </a:p>
        <a:p>
          <a:pPr rtl="0"/>
          <a:r>
            <a:rPr lang="en-US" b="1"/>
            <a:t>Therefore, </a:t>
          </a:r>
          <a:r>
            <a:rPr lang="en-US" sz="1100" b="1">
              <a:solidFill>
                <a:srgbClr val="FF0000"/>
              </a:solidFill>
            </a:rPr>
            <a:t>contrary to the overwhelmingly popular "m</a:t>
          </a:r>
          <a:r>
            <a:rPr lang="en-US" sz="1100" b="1" u="none">
              <a:solidFill>
                <a:srgbClr val="FF0000"/>
              </a:solidFill>
            </a:rPr>
            <a:t>yth-understanding</a:t>
          </a:r>
          <a:r>
            <a:rPr lang="en-US" sz="1100" b="1">
              <a:solidFill>
                <a:srgbClr val="FF0000"/>
              </a:solidFill>
            </a:rPr>
            <a:t>," stopping down REDUCES the COMBINED effects of diffraction and defocus</a:t>
          </a:r>
          <a:r>
            <a:rPr lang="en-US" b="1"/>
            <a:t>, especially when starting out at wider apertures, where MORE stopping down must be done to minimize the COMBINED effects, than when starting out at smaller apertures, where LESS stopping down must be done to minimize the COMBINED effects, until eventually, your DoF calculations call for using the smallest f-Number that can be used, at which, to stop down any further, would allow the effects of Airy disks ALONE to prevent your desired final image resolution.  Revisit Ken Rockwell's table</a:t>
          </a:r>
          <a:r>
            <a:rPr lang="en-US" b="1" baseline="0"/>
            <a:t> and David M. Jacobson's chart!</a:t>
          </a:r>
          <a:endParaRPr lang="en-US"/>
        </a:p>
        <a:p>
          <a:pPr rtl="0"/>
          <a:br>
            <a:rPr lang="en-US" b="1"/>
          </a:br>
          <a:r>
            <a:rPr lang="en-US"/>
            <a:t>With my imprecise cheat, of specifying a Maximum CoC Diameter of</a:t>
          </a:r>
          <a:r>
            <a:rPr lang="en-US" b="1"/>
            <a:t> </a:t>
          </a:r>
          <a:r>
            <a:rPr lang="en-US" b="1" u="sng"/>
            <a:t>0.02mm</a:t>
          </a:r>
          <a:r>
            <a:rPr lang="en-US"/>
            <a:t> for DoF calculations, instead of </a:t>
          </a:r>
          <a:r>
            <a:rPr lang="en-US" b="1" u="sng"/>
            <a:t>0.03mm</a:t>
          </a:r>
          <a:r>
            <a:rPr lang="en-US"/>
            <a:t>, I can ensure that </a:t>
          </a:r>
          <a:r>
            <a:rPr lang="en-US" b="1"/>
            <a:t>I am always stopping down one additional stop beyond what DoF math alone would say is necessary, to secure a final image resolution of 7.7 lp/mm after 4.333x magnification.  </a:t>
          </a:r>
          <a:r>
            <a:rPr lang="en-US"/>
            <a:t>I should actually be stopping down MORE than 1 stop to reduce the COMBINED effects of defocus and diffraction when shooting SHALLOW subject spaces that can be recorded with wider apertures to secure sufficiently small CoCs at the Nears and Fars, but </a:t>
          </a:r>
          <a:r>
            <a:rPr lang="en-US" b="1"/>
            <a:t>in stereography, I do NOT shoot shallow subject spaces, so adding 1 additional stop, serves me well enough at the f-Numbers I most often use</a:t>
          </a:r>
          <a:r>
            <a:rPr lang="en-US" b="1" baseline="0"/>
            <a:t> (f/8 and f/11, with my 43mm lens).</a:t>
          </a:r>
          <a:br>
            <a:rPr lang="en-US" b="1" baseline="0"/>
          </a:br>
          <a:br>
            <a:rPr lang="en-US" b="1" baseline="0"/>
          </a:br>
          <a:r>
            <a:rPr lang="en-US" b="1" baseline="0"/>
            <a:t>------------------</a:t>
          </a:r>
          <a:br>
            <a:rPr lang="en-US" b="1" baseline="0"/>
          </a:br>
          <a:br>
            <a:rPr lang="en-US" b="1" baseline="0"/>
          </a:br>
          <a:r>
            <a:rPr lang="en-US" b="1"/>
            <a:t>Continuing,</a:t>
          </a:r>
          <a:r>
            <a:rPr lang="en-US" b="1" baseline="0"/>
            <a:t> for those who might wonder what 8 lp/mm actually means...</a:t>
          </a:r>
          <a:endParaRPr lang="en-US" b="1"/>
        </a:p>
        <a:p>
          <a:pPr rtl="0"/>
          <a:br>
            <a:rPr lang="en-US"/>
          </a:br>
          <a:r>
            <a:rPr lang="en-US"/>
            <a:t>If you imagine looking at alternating black and white stripes, each having the same width, beginning with a width of 1.0 cm (a</a:t>
          </a:r>
          <a:r>
            <a:rPr lang="en-US" baseline="0"/>
            <a:t> little less than half an inch)</a:t>
          </a:r>
          <a:r>
            <a:rPr lang="en-US"/>
            <a:t>, you can easily distinguish the black stripes from the white stripes when viewing from a distance of 25cm (with healthy or corrected vision).  </a:t>
          </a:r>
        </a:p>
        <a:p>
          <a:pPr rtl="0"/>
          <a:endParaRPr lang="en-US"/>
        </a:p>
        <a:p>
          <a:pPr rtl="0"/>
          <a:r>
            <a:rPr lang="en-US"/>
            <a:t>Now imagine walking backwards slowly, increasing the viewing distance, farther and farther, until suddenly, hard as you try, you can no longer distinguish black lines from white lines.  Instead, the target appears to have become a solid, uniform grey.  You can not resolve a higher frequency at that distance.</a:t>
          </a:r>
        </a:p>
        <a:p>
          <a:pPr rtl="0"/>
          <a:endParaRPr lang="en-US"/>
        </a:p>
        <a:p>
          <a:pPr rtl="0"/>
          <a:r>
            <a:rPr lang="en-US"/>
            <a:t>Now, more to the point - imagine printing a target where the alternating lines each have a width of 1/16th of 1mm  (8 lp/mm).  Lots of studies have shown that an average human's healthy eyes must be at least as close as 25 cm, no farther, to distinguish those</a:t>
          </a:r>
          <a:r>
            <a:rPr lang="en-US" baseline="0"/>
            <a:t> thin </a:t>
          </a:r>
          <a:r>
            <a:rPr lang="en-US"/>
            <a:t>black lines from the equally thin white lines.  If an</a:t>
          </a:r>
          <a:r>
            <a:rPr lang="en-US" baseline="0"/>
            <a:t> AVERAGE person with healthy </a:t>
          </a:r>
          <a:r>
            <a:rPr lang="en-US"/>
            <a:t>vision backs away, extending the viewing distance from 25cm to even 30cm, they will see a solid field of grey;</a:t>
          </a:r>
          <a:r>
            <a:rPr lang="en-US" baseline="0"/>
            <a:t> they will no longer be able to distinguish individual lines.</a:t>
          </a:r>
          <a:endParaRPr lang="en-US"/>
        </a:p>
        <a:p>
          <a:pPr rtl="0"/>
          <a:endParaRPr lang="en-US"/>
        </a:p>
        <a:p>
          <a:pPr rtl="0"/>
          <a:r>
            <a:rPr lang="en-US"/>
            <a:t>The same can be said when attempting to distinguish black dots against a white field at an angular resolution of 0.86 arc-minute, no matter the size of the dots or distance to the target.  The dots will vanish and the target will become a solid shade of grey, if the dots become smaller than 86/100ths of 1/60th of 1 degree (for the AVERAGE human with healthy vision).</a:t>
          </a:r>
          <a:endParaRPr lang="en-US" b="1"/>
        </a:p>
        <a:p>
          <a:br>
            <a:rPr lang="en-US" sz="1100"/>
          </a:br>
          <a:r>
            <a:rPr lang="en-US" sz="1100"/>
            <a:t>-----------------</a:t>
          </a:r>
        </a:p>
        <a:p>
          <a:pPr rtl="0"/>
          <a:br>
            <a:rPr lang="en-US" sz="1100"/>
          </a:br>
          <a:r>
            <a:rPr lang="en-US"/>
            <a:t>Also, as with the sampling frequency of music being converted from analog to digital, the Nyquist Theorem states that you must sample at twice the frequency you hope to accurately reproduce when doing digital to analog conversion later.  This applies to all waveforms, not just music.  A guy who goes by the name "Ctein,"  just that one name, who has a reputation for producing outstanding color dye sublimation prints from huge, large format sheet film (using contact exposures), has written of a study he did in which a majority among a group of healthy-eyed college students could accurately distinguish prints that contained subject detail at 25 lp/mm, from those prints that rendered only 8 lp/mm worth of subject detail.   I recall dismissing it on first reading the article -</a:t>
          </a:r>
          <a:r>
            <a:rPr lang="en-US" baseline="0"/>
            <a:t> because Ctein's findings go </a:t>
          </a:r>
          <a:r>
            <a:rPr lang="en-US"/>
            <a:t>against an enormous consensus, but in later years, less than a decade ago, when I became heavily involved in evaluating and writing reviews of expensive headphones, and was one of ten reviewers invited to critique the acoustic tuning of multiple prototypes of an $1100 headphone, prior to its release, going on to be retained as a reviewer for a</a:t>
          </a:r>
          <a:r>
            <a:rPr lang="en-US" baseline="0"/>
            <a:t> less expensive</a:t>
          </a:r>
          <a:r>
            <a:rPr lang="en-US"/>
            <a:t> headphone, a DAC,</a:t>
          </a:r>
          <a:r>
            <a:rPr lang="en-US" baseline="0"/>
            <a:t> </a:t>
          </a:r>
          <a:r>
            <a:rPr lang="en-US"/>
            <a:t>and two headphone amplifiers, I discovered, as many audiophiles have, that the Nyquist Theorem falls short</a:t>
          </a:r>
          <a:r>
            <a:rPr lang="en-US" baseline="0"/>
            <a:t> of what's actually possible.</a:t>
          </a:r>
          <a:r>
            <a:rPr lang="en-US"/>
            <a:t>  </a:t>
          </a:r>
          <a:br>
            <a:rPr lang="en-US"/>
          </a:br>
          <a:br>
            <a:rPr lang="en-US"/>
          </a:br>
          <a:r>
            <a:rPr lang="en-US"/>
            <a:t>My ears have had a high-frequency roll-off that begins at about 12kHz falling about -3db by 16kHz and worse, beyond (-3dB being a 50% reduction in volume).  I have to use a graphic equalizer to flatten the frequency response of my ears, using test files of pure sine wave tones at various frequencies. In the end, the point I am making, is that even with electronic correction, I am able, as are many others, to hear high frequency details during playback of files that had been sampled at 88.2 kHz, even though the Nyquist Theorem claims a sampling rate of 44.1kHz is sufficient for reproducing 20kHz signals (allegedly</a:t>
          </a:r>
          <a:r>
            <a:rPr lang="en-US" baseline="0"/>
            <a:t> the highest frequency healthy human ears can resolve,</a:t>
          </a:r>
          <a:r>
            <a:rPr lang="en-US"/>
            <a:t> before rolloff).  It was when I started paying to download several of my favorite songs as 88.2kHz recordings made from original analog master tapes, that I was struck with the notion that Ctein might be onto something</a:t>
          </a:r>
          <a:r>
            <a:rPr lang="en-US" baseline="0"/>
            <a:t> regarding 25 lp/mm vs. 8 lp/mm resolutions at a viewing distance of 254mm - t</a:t>
          </a:r>
          <a:r>
            <a:rPr lang="en-US"/>
            <a:t>hat it could be possible for AVERAGE healthy eyes to appreciate at</a:t>
          </a:r>
          <a:r>
            <a:rPr lang="en-US" baseline="0"/>
            <a:t> least some nuances of </a:t>
          </a:r>
          <a:r>
            <a:rPr lang="en-US"/>
            <a:t>subject detail well in excess of 8 lp/mm, WHICH IS READILY AVAILABLE in nearly every MF3D view, at or near the PSF, where resolutions could easily reach 10 or 12 lp/mm, if not 25 lp/mm, in the final image, using modern films and excellent lenses at only 4.39x magnification, when 8 lp/mm is the LOWEST resolution recorded.</a:t>
          </a:r>
          <a:endParaRPr lang="en-US" sz="1100"/>
        </a:p>
      </xdr:txBody>
    </xdr:sp>
    <xdr:clientData/>
  </xdr:oneCellAnchor>
</xdr:wsDr>
</file>

<file path=xl/drawings/drawing7.xml><?xml version="1.0" encoding="utf-8"?>
<xdr:wsDr xmlns:xdr="http://schemas.openxmlformats.org/drawingml/2006/spreadsheetDrawing" xmlns:a="http://schemas.openxmlformats.org/drawingml/2006/main">
  <xdr:oneCellAnchor>
    <xdr:from>
      <xdr:col>0</xdr:col>
      <xdr:colOff>95704</xdr:colOff>
      <xdr:row>4</xdr:row>
      <xdr:rowOff>8160</xdr:rowOff>
    </xdr:from>
    <xdr:ext cx="16425409" cy="14622240"/>
    <xdr:sp macro="" textlink="">
      <xdr:nvSpPr>
        <xdr:cNvPr id="2" name="TextBox 1">
          <a:extLst>
            <a:ext uri="{FF2B5EF4-FFF2-40B4-BE49-F238E27FC236}">
              <a16:creationId xmlns:a16="http://schemas.microsoft.com/office/drawing/2014/main" id="{F7612718-7796-DCE0-8738-9D1CC093062F}"/>
            </a:ext>
          </a:extLst>
        </xdr:cNvPr>
        <xdr:cNvSpPr txBox="1"/>
      </xdr:nvSpPr>
      <xdr:spPr>
        <a:xfrm>
          <a:off x="95704" y="737503"/>
          <a:ext cx="16425409" cy="14622240"/>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l"/>
          <a:r>
            <a:rPr lang="en-US" sz="1200" b="1">
              <a:solidFill>
                <a:srgbClr val="0070C0"/>
              </a:solidFill>
            </a:rPr>
            <a:t>I have often argued that only a "primitive" person, having spent their years in an isolated, low-technology culture, having seldom seen a photograph, would fail to recognize the telltale attributes of 2D photography when looking at a stereograph that posses </a:t>
          </a:r>
          <a:r>
            <a:rPr lang="en-US" sz="1200" b="1" i="1" u="sng">
              <a:solidFill>
                <a:srgbClr val="0070C0"/>
              </a:solidFill>
            </a:rPr>
            <a:t>any</a:t>
          </a:r>
          <a:r>
            <a:rPr lang="en-US" sz="1200" b="1">
              <a:solidFill>
                <a:srgbClr val="0070C0"/>
              </a:solidFill>
            </a:rPr>
            <a:t> of those attributes. These are stereographs that procliam, </a:t>
          </a:r>
          <a:r>
            <a:rPr lang="en-US" sz="1200" b="1" i="1">
              <a:solidFill>
                <a:srgbClr val="0070C0"/>
              </a:solidFill>
            </a:rPr>
            <a:t>"This is not real! This is a photographic representation of reality, despite conveying a sense of depth."  </a:t>
          </a:r>
          <a:r>
            <a:rPr lang="en-US" sz="1200" b="1">
              <a:solidFill>
                <a:srgbClr val="0070C0"/>
              </a:solidFill>
            </a:rPr>
            <a:t>Oops!</a:t>
          </a:r>
        </a:p>
        <a:p>
          <a:pPr algn="l"/>
          <a:endParaRPr lang="en-US" sz="1200" b="1">
            <a:solidFill>
              <a:srgbClr val="0070C0"/>
            </a:solidFill>
          </a:endParaRPr>
        </a:p>
        <a:p>
          <a:pPr algn="l"/>
          <a:r>
            <a:rPr lang="en-US" sz="1200" b="1">
              <a:solidFill>
                <a:srgbClr val="0070C0"/>
              </a:solidFill>
            </a:rPr>
            <a:t>I submit (and have practiced a pursuit of this conviction) that the closer we can come to eliminating </a:t>
          </a:r>
          <a:r>
            <a:rPr lang="en-US" sz="1200" b="1" i="1" u="sng">
              <a:solidFill>
                <a:srgbClr val="0070C0"/>
              </a:solidFill>
            </a:rPr>
            <a:t>all</a:t>
          </a:r>
          <a:r>
            <a:rPr lang="en-US" sz="1200" b="1">
              <a:solidFill>
                <a:srgbClr val="0070C0"/>
              </a:solidFill>
            </a:rPr>
            <a:t> detectable,</a:t>
          </a:r>
          <a:r>
            <a:rPr lang="en-US" sz="1200" b="1" baseline="0">
              <a:solidFill>
                <a:srgbClr val="0070C0"/>
              </a:solidFill>
            </a:rPr>
            <a:t> telltale</a:t>
          </a:r>
          <a:r>
            <a:rPr lang="en-US" sz="1200" b="1">
              <a:solidFill>
                <a:srgbClr val="0070C0"/>
              </a:solidFill>
            </a:rPr>
            <a:t> attributes of the photographic images with which nearly everyone is familiar, the more likely our audience will find themselves involuntarily buying in to that sense of "I'm standing there."  But there are some additional mistakes that must be avoided with 3D, to fully support that "immersive" experience.</a:t>
          </a:r>
        </a:p>
        <a:p>
          <a:pPr algn="l"/>
          <a:endParaRPr lang="en-US" sz="1100" b="1">
            <a:solidFill>
              <a:srgbClr val="0070C0"/>
            </a:solidFill>
          </a:endParaRPr>
        </a:p>
        <a:p>
          <a:pPr algn="l"/>
          <a:r>
            <a:rPr lang="en-US" sz="1400" b="1" i="1">
              <a:solidFill>
                <a:srgbClr val="7030A0"/>
              </a:solidFill>
            </a:rPr>
            <a:t>Here are </a:t>
          </a:r>
          <a:r>
            <a:rPr lang="en-US" sz="1400" b="1" i="1" u="sng">
              <a:solidFill>
                <a:srgbClr val="FF0000"/>
              </a:solidFill>
            </a:rPr>
            <a:t>19 Failures </a:t>
          </a:r>
          <a:r>
            <a:rPr lang="en-US" sz="1400" b="1" i="1">
              <a:solidFill>
                <a:srgbClr val="7030A0"/>
              </a:solidFill>
            </a:rPr>
            <a:t>that can either diminish</a:t>
          </a:r>
          <a:r>
            <a:rPr lang="en-US" sz="1400" b="1" i="1" baseline="0">
              <a:solidFill>
                <a:srgbClr val="7030A0"/>
              </a:solidFill>
            </a:rPr>
            <a:t> or completely inhibit the illusion of "reality" and thus, the coveted,</a:t>
          </a:r>
          <a:r>
            <a:rPr lang="en-US" sz="1400" b="1" i="1">
              <a:solidFill>
                <a:srgbClr val="7030A0"/>
              </a:solidFill>
            </a:rPr>
            <a:t> "immersive" stereographic experience, when</a:t>
          </a:r>
          <a:r>
            <a:rPr lang="en-US" sz="1400" b="1" i="1" baseline="0">
              <a:solidFill>
                <a:srgbClr val="7030A0"/>
              </a:solidFill>
            </a:rPr>
            <a:t> looking at backlit chromes with analog stereo viewers</a:t>
          </a:r>
          <a:r>
            <a:rPr lang="en-US" sz="1400" b="1" i="1">
              <a:solidFill>
                <a:srgbClr val="7030A0"/>
              </a:solidFill>
            </a:rPr>
            <a:t>:</a:t>
          </a:r>
        </a:p>
        <a:p>
          <a:pPr algn="l"/>
          <a:endParaRPr lang="en-US" sz="1400" b="1" i="1">
            <a:solidFill>
              <a:sysClr val="windowText" lastClr="000000"/>
            </a:solidFill>
          </a:endParaRPr>
        </a:p>
        <a:p>
          <a:pPr algn="l"/>
          <a:r>
            <a:rPr lang="en-US" sz="1100" b="1">
              <a:solidFill>
                <a:srgbClr val="FF0000"/>
              </a:solidFill>
            </a:rPr>
            <a:t>1) A final image resolution less than about 6 lp/mm for an anticipated viewing distance of 254mm - which is admittedly very challenging:</a:t>
          </a:r>
          <a:r>
            <a:rPr lang="en-US" sz="1100" b="1">
              <a:solidFill>
                <a:sysClr val="windowText" lastClr="000000"/>
              </a:solidFill>
            </a:rPr>
            <a:t>  Many people have never laid eyes on even a 2D image at so high a resolution, despite having seen many images that have great acuity. Edge sharpness and a seemingly infinite presentation of genuine subject detail are two entirely different things!  Even low-resolution images can be "sharp," like a very neatly</a:t>
          </a:r>
          <a:r>
            <a:rPr lang="en-US" sz="1100" b="1" baseline="0">
              <a:solidFill>
                <a:sysClr val="windowText" lastClr="000000"/>
              </a:solidFill>
            </a:rPr>
            <a:t> done "paint-by-numbers painting," where the absence of detail is apparent, at all but extended viewing distances.</a:t>
          </a:r>
          <a:endParaRPr lang="en-US" sz="1100" b="1">
            <a:solidFill>
              <a:sysClr val="windowText" lastClr="000000"/>
            </a:solidFill>
          </a:endParaRPr>
        </a:p>
        <a:p>
          <a:pPr algn="l"/>
          <a:endParaRPr lang="en-US" sz="1100" b="1">
            <a:solidFill>
              <a:sysClr val="windowText" lastClr="000000"/>
            </a:solidFill>
          </a:endParaRPr>
        </a:p>
        <a:p>
          <a:pPr algn="l"/>
          <a:r>
            <a:rPr lang="en-US" sz="1100" b="1">
              <a:solidFill>
                <a:srgbClr val="FF0000"/>
              </a:solidFill>
            </a:rPr>
            <a:t>2) Any visually detectable defocus relative to other subjects within the scene, at the final image magnification and viewing distance:</a:t>
          </a:r>
          <a:r>
            <a:rPr lang="en-US" sz="1100" b="1">
              <a:solidFill>
                <a:sysClr val="windowText" lastClr="000000"/>
              </a:solidFill>
            </a:rPr>
            <a:t>  Some 2D photographers ignorantly believe this is impossible - a great excuse for using what I call "sucklective fockus" - typically seen when mindlessly hooting with auto-focus lenses - which most definitly has no place in stereography, in my opinion.  If you want to create that "I'm standing there!" feeling, every portion of the stereo view must approach a resolution that is near the limit of what healthy human vision can appreciate.  If you just want to have fun with stereography, that's surely your prerogative. </a:t>
          </a:r>
        </a:p>
        <a:p>
          <a:pPr algn="l"/>
          <a:endParaRPr lang="en-US" sz="1100" b="1">
            <a:solidFill>
              <a:sysClr val="windowText" lastClr="000000"/>
            </a:solidFill>
          </a:endParaRPr>
        </a:p>
        <a:p>
          <a:pPr algn="l"/>
          <a:r>
            <a:rPr lang="en-US" sz="1100" b="1">
              <a:solidFill>
                <a:srgbClr val="FF0000"/>
              </a:solidFill>
            </a:rPr>
            <a:t>3) Any presentation that allows cross-channel interference, where some portion of the information intended for the left eye can bleed over to the right eye and vice versa </a:t>
          </a:r>
          <a:r>
            <a:rPr lang="en-US" sz="1100" b="1">
              <a:solidFill>
                <a:sysClr val="windowText" lastClr="000000"/>
              </a:solidFill>
            </a:rPr>
            <a:t>- as is the case with two-color anaglyphs and even high contrast polarized projection. Yuck!  And digital stereography is a complete travesty, thanks to the low resolution of current "state-of-the-art" digital display technology.  (They deliver resolutions far less than modern digital camera resolutions and are thus woefully incapable of delivering 8 lp/mm at a viewing distance of 25cm, an angular resolution of 0.86 arc-minute.)  Craftsmanship is the goal, not the recognition and acclaim of countless strangers who can see your work on LCD or OLED screens.  I'd rather a relative handful of people see my work in a properly designed, Brewster-style, analog viewer, presenting backlit chromes with resolutions approaching the limits of healthy human vision, than to DEGRADE the quality of my work with polarized projection, anaglyphs, reflective prints for cross-eyed or parallel viewing, or on digital displays.   </a:t>
          </a:r>
        </a:p>
        <a:p>
          <a:pPr algn="l"/>
          <a:endParaRPr lang="en-US" sz="1100" b="1">
            <a:solidFill>
              <a:sysClr val="windowText" lastClr="000000"/>
            </a:solidFill>
          </a:endParaRPr>
        </a:p>
        <a:p>
          <a:pPr algn="l"/>
          <a:r>
            <a:rPr lang="en-US" sz="1100" b="1">
              <a:solidFill>
                <a:srgbClr val="FF0000"/>
              </a:solidFill>
            </a:rPr>
            <a:t>4) The use of any photographic "gimmicks," traditional or modern, that are unrealistic</a:t>
          </a:r>
          <a:r>
            <a:rPr lang="en-US" sz="1100" b="1" baseline="0">
              <a:solidFill>
                <a:srgbClr val="FF0000"/>
              </a:solidFill>
            </a:rPr>
            <a:t> - </a:t>
          </a:r>
          <a:r>
            <a:rPr lang="en-US" sz="1100" b="1">
              <a:solidFill>
                <a:sysClr val="windowText" lastClr="000000"/>
              </a:solidFill>
            </a:rPr>
            <a:t>including B&amp;W images, infra-red (color or B&amp;W), HDR, fish-eye lenses, negligent or intentionally blurred subject motion, as is often done with waterfalls and, revisiting item 2, intentional "selective focus!"   My advice:  Stop trying to "express yourself" at the expense of an immersive experience.   </a:t>
          </a:r>
        </a:p>
        <a:p>
          <a:pPr algn="l"/>
          <a:endParaRPr lang="en-US" sz="1100" b="1">
            <a:solidFill>
              <a:sysClr val="windowText" lastClr="000000"/>
            </a:solidFill>
          </a:endParaRPr>
        </a:p>
        <a:p>
          <a:pPr algn="l"/>
          <a:r>
            <a:rPr lang="en-US" sz="1100" b="1">
              <a:solidFill>
                <a:srgbClr val="FF0000"/>
              </a:solidFill>
            </a:rPr>
            <a:t>5) Blown highlights:  </a:t>
          </a:r>
          <a:r>
            <a:rPr lang="en-US" sz="1100" b="1">
              <a:solidFill>
                <a:sysClr val="windowText" lastClr="000000"/>
              </a:solidFill>
            </a:rPr>
            <a:t>It's OK to have pure white areas in a chrome, but not where there should be some perceptible degree of texture or detail.</a:t>
          </a:r>
        </a:p>
        <a:p>
          <a:pPr algn="l"/>
          <a:endParaRPr lang="en-US" sz="1100" b="1">
            <a:solidFill>
              <a:sysClr val="windowText" lastClr="000000"/>
            </a:solidFill>
          </a:endParaRPr>
        </a:p>
        <a:p>
          <a:pPr algn="l"/>
          <a:r>
            <a:rPr lang="en-US" sz="1100" b="1">
              <a:solidFill>
                <a:srgbClr val="FF0000"/>
              </a:solidFill>
            </a:rPr>
            <a:t>6) Blocked shadows </a:t>
          </a:r>
          <a:r>
            <a:rPr lang="en-US" sz="1100" b="1">
              <a:solidFill>
                <a:sysClr val="windowText" lastClr="000000"/>
              </a:solidFill>
            </a:rPr>
            <a:t>- to the degree that's guaranteed, for example, when using Velvia in sunny conditions with any large areas of shadow. Why do that? Velvia's exposure latitude is too small - but it works great in full sun where there are no blocked shadows.  Pushing Provia one stop in sunny conditions is also a no-no, as both contrast and saturation are increased, but small areas of blocked shadows are more tolerable than large, contiguous areas of the frame, where moderate use of pre-exposure can save the day.    See:  "A Guide to Pre-Exposure (In-Camera Contrast Control)" at this link, available</a:t>
          </a:r>
          <a:r>
            <a:rPr lang="en-US" sz="1100" b="1" baseline="0">
              <a:solidFill>
                <a:sysClr val="windowText" lastClr="000000"/>
              </a:solidFill>
            </a:rPr>
            <a:t> below, as well</a:t>
          </a:r>
          <a:r>
            <a:rPr lang="en-US" sz="1100" b="1">
              <a:solidFill>
                <a:sysClr val="windowText" lastClr="000000"/>
              </a:solidFill>
            </a:rPr>
            <a:t>:        </a:t>
          </a:r>
          <a:r>
            <a:rPr lang="en-US" sz="1100" b="1">
              <a:solidFill>
                <a:schemeClr val="accent1"/>
              </a:solidFill>
            </a:rPr>
            <a:t>http://accessz.com/tools/Flash42.xls</a:t>
          </a:r>
        </a:p>
        <a:p>
          <a:pPr algn="l"/>
          <a:endParaRPr lang="en-US" sz="1100" b="1">
            <a:solidFill>
              <a:sysClr val="windowText" lastClr="000000"/>
            </a:solidFill>
          </a:endParaRPr>
        </a:p>
        <a:p>
          <a:pPr algn="l"/>
          <a:r>
            <a:rPr lang="en-US" sz="1100" b="1">
              <a:solidFill>
                <a:srgbClr val="FF0000"/>
              </a:solidFill>
            </a:rPr>
            <a:t>7) Any detectable amount of global smearing caused by camera motion: </a:t>
          </a:r>
          <a:r>
            <a:rPr lang="en-US" sz="1100" b="1">
              <a:solidFill>
                <a:sysClr val="windowText" lastClr="000000"/>
              </a:solidFill>
            </a:rPr>
            <a:t>Get a solid tripod. I also use a lockable, diagonal brace that runs from one leg of my tripod up to one end of the parallel bar for my twin-rig.</a:t>
          </a:r>
        </a:p>
        <a:p>
          <a:pPr algn="l"/>
          <a:endParaRPr lang="en-US" sz="1100" b="1">
            <a:solidFill>
              <a:sysClr val="windowText" lastClr="000000"/>
            </a:solidFill>
          </a:endParaRPr>
        </a:p>
        <a:p>
          <a:pPr algn="l"/>
          <a:r>
            <a:rPr lang="en-US" sz="1100" b="1">
              <a:solidFill>
                <a:srgbClr val="FF0000"/>
              </a:solidFill>
            </a:rPr>
            <a:t>8) Toe-in (converging the stereo camera lenses):</a:t>
          </a:r>
          <a:r>
            <a:rPr lang="en-US" sz="1100" b="1">
              <a:solidFill>
                <a:sysClr val="windowText" lastClr="000000"/>
              </a:solidFill>
            </a:rPr>
            <a:t>  Arrrrgh!!   The "convergence" will happen NATURALLY when your audience looks at your views that were shot with parallel lenses!</a:t>
          </a:r>
        </a:p>
        <a:p>
          <a:pPr algn="l"/>
          <a:endParaRPr lang="en-US" sz="1100" b="1">
            <a:solidFill>
              <a:sysClr val="windowText" lastClr="000000"/>
            </a:solidFill>
          </a:endParaRPr>
        </a:p>
        <a:p>
          <a:pPr algn="l"/>
          <a:r>
            <a:rPr lang="en-US" sz="1100" b="1">
              <a:solidFill>
                <a:srgbClr val="FF0000"/>
              </a:solidFill>
            </a:rPr>
            <a:t>9) Use of acrylic, Plano-Convex (PCX), or uncoated viewer lenses:</a:t>
          </a:r>
          <a:r>
            <a:rPr lang="en-US" sz="1100" b="1">
              <a:solidFill>
                <a:sysClr val="windowText" lastClr="000000"/>
              </a:solidFill>
            </a:rPr>
            <a:t> Immersion cannot be achieved with easily scratched acrylic or with PCX lenses that suffer chromatic aberration, or with uncoated lenses that do not discourage reflections.</a:t>
          </a:r>
        </a:p>
        <a:p>
          <a:pPr algn="l"/>
          <a:endParaRPr lang="en-US" sz="1100" b="1">
            <a:solidFill>
              <a:sysClr val="windowText" lastClr="000000"/>
            </a:solidFill>
          </a:endParaRPr>
        </a:p>
        <a:p>
          <a:pPr algn="l"/>
          <a:r>
            <a:rPr lang="en-US" sz="1100" b="1">
              <a:solidFill>
                <a:srgbClr val="FF0000"/>
              </a:solidFill>
            </a:rPr>
            <a:t>10) Use of a viewer that does not have astronomy-grade flocking applied to all internal surfaces foward of the mount</a:t>
          </a:r>
          <a:r>
            <a:rPr lang="en-US" sz="1100" b="1">
              <a:solidFill>
                <a:sysClr val="windowText" lastClr="000000"/>
              </a:solidFill>
            </a:rPr>
            <a:t>, to discourage internal refelections (whether purchased that way or as a DIY upgrade).</a:t>
          </a:r>
        </a:p>
        <a:p>
          <a:pPr algn="l"/>
          <a:endParaRPr lang="en-US" sz="1100" b="1">
            <a:solidFill>
              <a:sysClr val="windowText" lastClr="000000"/>
            </a:solidFill>
          </a:endParaRPr>
        </a:p>
        <a:p>
          <a:pPr algn="l"/>
          <a:r>
            <a:rPr lang="en-US" sz="1100" b="1">
              <a:solidFill>
                <a:srgbClr val="FF0000"/>
              </a:solidFill>
            </a:rPr>
            <a:t>11) Use of a viewer having a diffuser that is positioned less than 25mm behind the mount:  </a:t>
          </a:r>
          <a:r>
            <a:rPr lang="en-US" sz="1100" b="1">
              <a:solidFill>
                <a:sysClr val="windowText" lastClr="000000"/>
              </a:solidFill>
            </a:rPr>
            <a:t>Dust on the diffuser should not appear to be at all "in focus" when your pupils "stop down" with bright illumination and the retinal rivaly of dust seen in one eye, but not the other, instantly communicates, "This is not real."</a:t>
          </a:r>
        </a:p>
        <a:p>
          <a:pPr algn="l"/>
          <a:endParaRPr lang="en-US" sz="1100" b="1">
            <a:solidFill>
              <a:sysClr val="windowText" lastClr="000000"/>
            </a:solidFill>
          </a:endParaRPr>
        </a:p>
        <a:p>
          <a:pPr algn="l"/>
          <a:r>
            <a:rPr lang="en-US" sz="1100" b="1">
              <a:solidFill>
                <a:srgbClr val="FF0000"/>
              </a:solidFill>
            </a:rPr>
            <a:t>12) Use of a viewer that does not provide bright illumination </a:t>
          </a:r>
          <a:r>
            <a:rPr lang="en-US" sz="1100" b="1">
              <a:solidFill>
                <a:sysClr val="windowText" lastClr="000000"/>
              </a:solidFill>
            </a:rPr>
            <a:t>(unquantified here, but use your judgement).  A bright viewer contracts a user's pupils, aiding with any lack of film flatness, as well as any mismatch in the focus of their eyes, while also diminishing eye fatigue.  I, for example, cannot use the fixed-focus 3DWorld STL viewer, without a very bright artificial light source or by going outside and using the sun as my light source - because my left eye is must a little bit myopic relative to my right eye - with a viewer that has its focus fixed at Infinity (allegedly).  </a:t>
          </a:r>
        </a:p>
        <a:p>
          <a:pPr algn="l"/>
          <a:endParaRPr lang="en-US" sz="1100" b="1">
            <a:solidFill>
              <a:sysClr val="windowText" lastClr="000000"/>
            </a:solidFill>
          </a:endParaRPr>
        </a:p>
        <a:p>
          <a:pPr algn="l"/>
          <a:r>
            <a:rPr lang="en-US" sz="1100" b="1">
              <a:solidFill>
                <a:srgbClr val="FF0000"/>
              </a:solidFill>
            </a:rPr>
            <a:t>13) Use of a viewer that does not provide uniform illumination</a:t>
          </a:r>
          <a:r>
            <a:rPr lang="en-US" sz="1100" b="1">
              <a:solidFill>
                <a:sysClr val="windowText" lastClr="000000"/>
              </a:solidFill>
            </a:rPr>
            <a:t>, as examined through empty mount apertures - exhibitting falloff at either side, using one eye at a time, or vignetting in the corners.  Healthy, natural vision does not suffer from readily percieptble vignetting or side-to-side falloff, within less than a 60-degree FoV, as with stereo viewers.</a:t>
          </a:r>
          <a:br>
            <a:rPr lang="en-US" sz="1100" b="1">
              <a:solidFill>
                <a:sysClr val="windowText" lastClr="000000"/>
              </a:solidFill>
            </a:rPr>
          </a:br>
          <a:endParaRPr lang="en-US" sz="1100" b="1">
            <a:solidFill>
              <a:sysClr val="windowText" lastClr="000000"/>
            </a:solidFill>
          </a:endParaRPr>
        </a:p>
        <a:p>
          <a:pPr algn="l"/>
          <a:r>
            <a:rPr lang="en-US" sz="1100" b="1">
              <a:solidFill>
                <a:srgbClr val="FF0000"/>
              </a:solidFill>
            </a:rPr>
            <a:t>14) Use of a viewer that does not provide 5000k illumination:  </a:t>
          </a:r>
          <a:r>
            <a:rPr lang="en-US" sz="1100" b="1">
              <a:solidFill>
                <a:sysClr val="windowText" lastClr="000000"/>
              </a:solidFill>
            </a:rPr>
            <a:t>Warm or cool color casts can impact the entire color wheel, desaturating colors that are directly opposite, but visibly affecting complimentary colors as well.  Your eyes can only partially adjsut to a loss of white balance when color chromes are illuminated with even slightly warm or slightly cool sources.  Your users will subconsciously detect this as being "artificial."</a:t>
          </a:r>
        </a:p>
        <a:p>
          <a:pPr algn="l"/>
          <a:endParaRPr lang="en-US" sz="1100" b="1">
            <a:solidFill>
              <a:sysClr val="windowText" lastClr="000000"/>
            </a:solidFill>
          </a:endParaRPr>
        </a:p>
        <a:p>
          <a:pPr algn="l"/>
          <a:r>
            <a:rPr lang="en-US" sz="1100" b="1">
              <a:solidFill>
                <a:srgbClr val="FF0000"/>
              </a:solidFill>
            </a:rPr>
            <a:t>15) Use of an illuminated viewer in which the interior of the light box, behind the mount, is itself not neutral in color.  </a:t>
          </a:r>
          <a:r>
            <a:rPr lang="en-US" sz="1100" b="1">
              <a:solidFill>
                <a:sysClr val="windowText" lastClr="000000"/>
              </a:solidFill>
            </a:rPr>
            <a:t>See # 14) regarding the impact of color casts.</a:t>
          </a:r>
        </a:p>
        <a:p>
          <a:pPr algn="l"/>
          <a:endParaRPr lang="en-US" sz="1100" b="1">
            <a:solidFill>
              <a:sysClr val="windowText" lastClr="000000"/>
            </a:solidFill>
          </a:endParaRPr>
        </a:p>
        <a:p>
          <a:pPr algn="l"/>
          <a:r>
            <a:rPr lang="en-US" sz="1100" b="1">
              <a:solidFill>
                <a:srgbClr val="FF0000"/>
              </a:solidFill>
            </a:rPr>
            <a:t>16) Use of a viewer that has a "grainy" or in any way "patterned" diffuser, </a:t>
          </a:r>
          <a:r>
            <a:rPr lang="en-US" sz="1100" b="1">
              <a:solidFill>
                <a:sysClr val="windowText" lastClr="000000"/>
              </a:solidFill>
            </a:rPr>
            <a:t>which can become readily evident with bright illumination.  Diffusers should be completely translucent and "grainless."  Again, I have to mention the 3DWorld STL viewer, whose original diffuser was very "smooth" but too dense.  They replaced it with a "thinner" diffuser, offering improved light transmission, but it is unfortunately, quite "grainy."</a:t>
          </a:r>
        </a:p>
        <a:p>
          <a:pPr algn="l"/>
          <a:endParaRPr lang="en-US" sz="1100" b="1">
            <a:solidFill>
              <a:sysClr val="windowText" lastClr="000000"/>
            </a:solidFill>
          </a:endParaRPr>
        </a:p>
        <a:p>
          <a:pPr algn="l"/>
          <a:r>
            <a:rPr lang="en-US" sz="1100" b="1">
              <a:solidFill>
                <a:srgbClr val="FF0000"/>
              </a:solidFill>
            </a:rPr>
            <a:t>17) Use of cameras that have "soft" lenses: </a:t>
          </a:r>
          <a:r>
            <a:rPr lang="en-US" sz="1100" b="1">
              <a:solidFill>
                <a:sysClr val="windowText" lastClr="000000"/>
              </a:solidFill>
            </a:rPr>
            <a:t>Sputniks seem to be all over the map in terms of lens resolution, with some owners professing great satisfaction while others lament their Sputnik's performance. But it should be obvious that a high-resolution stereo view requires good camera lenses. Here is an n interesting, but aging reference for medium format lens resolutions, produced through testing performed by Christopher M. Perez, can be found at: </a:t>
          </a:r>
          <a:r>
            <a:rPr lang="en-US" sz="1100" b="1">
              <a:solidFill>
                <a:schemeClr val="accent1"/>
              </a:solidFill>
            </a:rPr>
            <a:t>https://web.hevanet.com/cperez/MF_testing.html   </a:t>
          </a:r>
          <a:r>
            <a:rPr lang="en-US" sz="1100" b="1">
              <a:solidFill>
                <a:sysClr val="windowText" lastClr="000000"/>
              </a:solidFill>
            </a:rPr>
            <a:t>A more recent (2021) paper reporting test results for some several medium format lenses, produced by Arne Cröll, can be found at:  </a:t>
          </a:r>
          <a:r>
            <a:rPr lang="en-US" sz="1100" b="1">
              <a:solidFill>
                <a:schemeClr val="accent1"/>
              </a:solidFill>
            </a:rPr>
            <a:t>https://www.arnecroell.com/mf-lenstest.pdf   </a:t>
          </a:r>
          <a:r>
            <a:rPr lang="en-US" sz="1100" b="1">
              <a:solidFill>
                <a:sysClr val="windowText" lastClr="000000"/>
              </a:solidFill>
            </a:rPr>
            <a:t>(You</a:t>
          </a:r>
          <a:r>
            <a:rPr lang="en-US" sz="1100" b="1" baseline="0">
              <a:solidFill>
                <a:sysClr val="windowText" lastClr="000000"/>
              </a:solidFill>
            </a:rPr>
            <a:t> will have to cut and paste these links.)</a:t>
          </a:r>
          <a:endParaRPr lang="en-US" sz="1100" b="1">
            <a:solidFill>
              <a:sysClr val="windowText" lastClr="000000"/>
            </a:solidFill>
          </a:endParaRPr>
        </a:p>
        <a:p>
          <a:pPr algn="l"/>
          <a:endParaRPr lang="en-US" sz="1100" b="1">
            <a:solidFill>
              <a:sysClr val="windowText" lastClr="000000"/>
            </a:solidFill>
          </a:endParaRPr>
        </a:p>
        <a:p>
          <a:pPr algn="l"/>
          <a:r>
            <a:rPr lang="en-US" sz="1100" b="1">
              <a:solidFill>
                <a:srgbClr val="FF0000"/>
              </a:solidFill>
            </a:rPr>
            <a:t>18) Use of a rollfilm camera that does a poor job of keeping the film flat, while in the gate:</a:t>
          </a:r>
          <a:r>
            <a:rPr lang="en-US" sz="1100" b="1">
              <a:solidFill>
                <a:sysClr val="windowText" lastClr="000000"/>
              </a:solidFill>
            </a:rPr>
            <a:t>  Do your homework in selecting cameras.</a:t>
          </a:r>
        </a:p>
        <a:p>
          <a:pPr algn="l"/>
          <a:endParaRPr lang="en-US" sz="1100" b="1">
            <a:solidFill>
              <a:sysClr val="windowText" lastClr="000000"/>
            </a:solidFill>
          </a:endParaRPr>
        </a:p>
        <a:p>
          <a:pPr algn="l"/>
          <a:r>
            <a:rPr lang="en-US" sz="1100" b="1">
              <a:solidFill>
                <a:srgbClr val="FF0000"/>
              </a:solidFill>
            </a:rPr>
            <a:t>19) Neglecting</a:t>
          </a:r>
          <a:r>
            <a:rPr lang="en-US" sz="1100" b="1" baseline="0">
              <a:solidFill>
                <a:srgbClr val="FF0000"/>
              </a:solidFill>
            </a:rPr>
            <a:t> to engage mirror lockup when shooting with SLRs that have that feature.  </a:t>
          </a:r>
          <a:r>
            <a:rPr lang="en-US" sz="1100" b="1" baseline="0">
              <a:solidFill>
                <a:sysClr val="windowText" lastClr="000000"/>
              </a:solidFill>
            </a:rPr>
            <a:t>Vibration is the enemy of image resolution.</a:t>
          </a:r>
          <a:endParaRPr lang="en-US" sz="1100" b="1">
            <a:solidFill>
              <a:sysClr val="windowText" lastClr="000000"/>
            </a:solidFill>
          </a:endParaRPr>
        </a:p>
        <a:p>
          <a:pPr algn="l"/>
          <a:endParaRPr lang="en-US" sz="1100" b="1">
            <a:solidFill>
              <a:srgbClr val="0070C0"/>
            </a:solidFill>
          </a:endParaRPr>
        </a:p>
        <a:p>
          <a:pPr algn="l"/>
          <a:r>
            <a:rPr lang="en-US" sz="1200" b="1">
              <a:solidFill>
                <a:srgbClr val="0070C0"/>
              </a:solidFill>
            </a:rPr>
            <a:t>Surprisingly, contrary to the thinking of so many VR headset manufacturers, a wide FoV is absolutely UNNECCESARY to achieve "immersion."  Who has not, on many occasions, stood inside a darkened room, a mud hut, or even a cave, looking out onto the world through a window or aperture of some kind?  A restricted FoV is a naturally occuring visual experience with which we are all familiar.  </a:t>
          </a:r>
          <a:br>
            <a:rPr lang="en-US" sz="1200" b="1">
              <a:solidFill>
                <a:srgbClr val="0070C0"/>
              </a:solidFill>
            </a:rPr>
          </a:br>
          <a:br>
            <a:rPr lang="en-US" sz="1200" b="1">
              <a:solidFill>
                <a:srgbClr val="0070C0"/>
              </a:solidFill>
            </a:rPr>
          </a:br>
          <a:r>
            <a:rPr lang="en-US" sz="1200" b="1">
              <a:solidFill>
                <a:srgbClr val="0070C0"/>
              </a:solidFill>
            </a:rPr>
            <a:t>An immersive virtual reality experience comes not from having a low-res, digital viewer with a 180-degree FoV, but rather from securing high resolutions with even a 40-degree FoV, that approach the resolving power of healthy human eyes.  Even with corrective eyewear, the as-high-as-can-be-appreciated resolutions that are possible with a medium format 3D viewer can be an astonishing experience for people accostumed to thinking that a 4k monitor or flatscreen TV, displaying only 8.3 Megapixels, is "detailed."  Choke, sputter, cough...  Sadly, "state-of-the-art" 3D cinematographers, like James Cameron (talented as he is, in many regards), continue to push for the use of 6k or 8k cameras at high frame rates, but also continue to use "sucklective fockus" in almost every scene. That's not how we see the world. We only see "selective focus" in 2D facsimiles of reality, where it is perfectly acceptable, in my opinion, to convey a sense of DEPTH </a:t>
          </a:r>
          <a:r>
            <a:rPr lang="en-US" sz="1200" b="1" i="1" u="sng">
              <a:solidFill>
                <a:srgbClr val="0070C0"/>
              </a:solidFill>
            </a:rPr>
            <a:t>that could NOT be conveyed, otherwise.</a:t>
          </a:r>
          <a:r>
            <a:rPr lang="en-US" sz="1200" b="1">
              <a:solidFill>
                <a:srgbClr val="0070C0"/>
              </a:solidFill>
            </a:rPr>
            <a:t>  Why, oh WHY do people WANT to use "sucklective fockus" in stereography?  </a:t>
          </a:r>
          <a:br>
            <a:rPr lang="en-US" sz="1200" b="1">
              <a:solidFill>
                <a:srgbClr val="0070C0"/>
              </a:solidFill>
            </a:rPr>
          </a:br>
          <a:br>
            <a:rPr lang="en-US" sz="1200" b="1">
              <a:solidFill>
                <a:srgbClr val="0070C0"/>
              </a:solidFill>
            </a:rPr>
          </a:br>
          <a:r>
            <a:rPr lang="en-US" sz="1200" b="1">
              <a:solidFill>
                <a:srgbClr val="0070C0"/>
              </a:solidFill>
            </a:rPr>
            <a:t>Consider this:  If four people are standing side-by-side in a forest, they are all free to independently converge their eyes at any distance they might choose, as they each explore the scene in front of them.  One can be looking through the trees to examine a distant mountatin peak.  Another can be looking at the near shore of a pond, just 50 meters away, while another can be looking at the bark of the closest tree, perhaps 3 meters distant, all while the fourth person could be watching a butterfly fluttering across their field of view, just a few centimeters in front of their faces.  Use of either "toe-in" (camera lens convergence) or "sucklective fockus" makes this impossible, because the "artist" has forced his or her will upon everyone in the audience, requiring them to search for the only distances along the Z-axis at which everything is actually in focus.  Again, "selective focus" can work well for 2D photography and cinematography - to create an illusion of depth - </a:t>
          </a:r>
          <a:r>
            <a:rPr lang="en-US" sz="1200" b="1" i="1" u="sng">
              <a:solidFill>
                <a:srgbClr val="0070C0"/>
              </a:solidFill>
            </a:rPr>
            <a:t>but it has no place in stereography!</a:t>
          </a:r>
          <a:r>
            <a:rPr lang="en-US" sz="1200" b="1" i="1" u="none">
              <a:solidFill>
                <a:srgbClr val="0070C0"/>
              </a:solidFill>
            </a:rPr>
            <a:t> </a:t>
          </a:r>
          <a:r>
            <a:rPr lang="en-US" sz="1200" b="1" u="none">
              <a:solidFill>
                <a:srgbClr val="0070C0"/>
              </a:solidFill>
            </a:rPr>
            <a:t> </a:t>
          </a:r>
          <a:br>
            <a:rPr lang="en-US" sz="1200" b="1" u="none">
              <a:solidFill>
                <a:srgbClr val="0070C0"/>
              </a:solidFill>
            </a:rPr>
          </a:br>
          <a:br>
            <a:rPr lang="en-US" sz="1200" b="1" u="none">
              <a:solidFill>
                <a:srgbClr val="0070C0"/>
              </a:solidFill>
            </a:rPr>
          </a:br>
          <a:r>
            <a:rPr lang="en-US" sz="1200" b="1">
              <a:solidFill>
                <a:srgbClr val="0070C0"/>
              </a:solidFill>
            </a:rPr>
            <a:t>Cameron and those who have followed in his footsteps (i.e. Peter Jackson) have ruined 3D cinematography, in my opinion, with their obsessive use of "suckective fockus,"</a:t>
          </a:r>
          <a:r>
            <a:rPr lang="en-US" sz="1200" b="1" baseline="0">
              <a:solidFill>
                <a:srgbClr val="0070C0"/>
              </a:solidFill>
            </a:rPr>
            <a:t> </a:t>
          </a:r>
          <a:r>
            <a:rPr lang="en-US" sz="1200" b="1">
              <a:solidFill>
                <a:srgbClr val="0070C0"/>
              </a:solidFill>
            </a:rPr>
            <a:t>"toe-in" and the many workarounds</a:t>
          </a:r>
          <a:r>
            <a:rPr lang="en-US" sz="1200" b="1" baseline="0">
              <a:solidFill>
                <a:srgbClr val="0070C0"/>
              </a:solidFill>
            </a:rPr>
            <a:t> that must be applied (such as Floating Windows) to compensate for the problems created by their tenacious conviction that there's no better way to get the job done.</a:t>
          </a:r>
          <a:r>
            <a:rPr lang="en-US" sz="1200" b="1">
              <a:solidFill>
                <a:srgbClr val="0070C0"/>
              </a:solidFill>
            </a:rPr>
            <a:t>  </a:t>
          </a:r>
        </a:p>
        <a:p>
          <a:pPr algn="l"/>
          <a:endParaRPr lang="en-US" sz="1200" b="1">
            <a:solidFill>
              <a:srgbClr val="0070C0"/>
            </a:solidFill>
          </a:endParaRPr>
        </a:p>
        <a:p>
          <a:pPr algn="l"/>
          <a:r>
            <a:rPr lang="en-US" sz="1200" b="1">
              <a:solidFill>
                <a:srgbClr val="0070C0"/>
              </a:solidFill>
            </a:rPr>
            <a:t>Sigh...</a:t>
          </a:r>
        </a:p>
        <a:p>
          <a:pPr algn="l"/>
          <a:endParaRPr lang="en-US" sz="1100" b="1">
            <a:solidFill>
              <a:srgbClr val="0070C0"/>
            </a:solidFill>
          </a:endParaRPr>
        </a:p>
        <a:p>
          <a:pPr algn="l"/>
          <a:endParaRPr lang="en-US" sz="1100" b="1">
            <a:solidFill>
              <a:srgbClr val="0070C0"/>
            </a:solidFill>
          </a:endParaRPr>
        </a:p>
        <a:p>
          <a:pPr algn="l"/>
          <a:endParaRPr lang="en-US" sz="1000" b="1">
            <a:solidFill>
              <a:srgbClr val="0070C0"/>
            </a:solidFill>
          </a:endParaRPr>
        </a:p>
      </xdr:txBody>
    </xdr:sp>
    <xdr:clientData/>
  </xdr:oneCellAnchor>
</xdr:wsDr>
</file>

<file path=xl/drawings/drawing8.xml><?xml version="1.0" encoding="utf-8"?>
<xdr:wsDr xmlns:xdr="http://schemas.openxmlformats.org/drawingml/2006/spreadsheetDrawing" xmlns:a="http://schemas.openxmlformats.org/drawingml/2006/main">
  <xdr:oneCellAnchor>
    <xdr:from>
      <xdr:col>1</xdr:col>
      <xdr:colOff>7256</xdr:colOff>
      <xdr:row>5</xdr:row>
      <xdr:rowOff>49891</xdr:rowOff>
    </xdr:from>
    <xdr:ext cx="16385949" cy="5103133"/>
    <xdr:sp macro="" textlink="">
      <xdr:nvSpPr>
        <xdr:cNvPr id="2" name="TextBox 1">
          <a:extLst>
            <a:ext uri="{FF2B5EF4-FFF2-40B4-BE49-F238E27FC236}">
              <a16:creationId xmlns:a16="http://schemas.microsoft.com/office/drawing/2014/main" id="{07F7BF5D-83DC-9379-3EB4-B1E13EE0B227}"/>
            </a:ext>
          </a:extLst>
        </xdr:cNvPr>
        <xdr:cNvSpPr txBox="1"/>
      </xdr:nvSpPr>
      <xdr:spPr>
        <a:xfrm>
          <a:off x="140606" y="1002391"/>
          <a:ext cx="16385949" cy="5103133"/>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rtl="0"/>
          <a:r>
            <a:rPr lang="en-US" sz="1100" b="1">
              <a:solidFill>
                <a:schemeClr val="accent5">
                  <a:lumMod val="75000"/>
                </a:schemeClr>
              </a:solidFill>
              <a:effectLst/>
              <a:latin typeface="+mn-lt"/>
              <a:ea typeface="+mn-ea"/>
              <a:cs typeface="+mn-cs"/>
            </a:rPr>
            <a:t>1) Build</a:t>
          </a:r>
          <a:r>
            <a:rPr lang="en-US" sz="1100" b="1" baseline="0">
              <a:solidFill>
                <a:schemeClr val="accent5">
                  <a:lumMod val="75000"/>
                </a:schemeClr>
              </a:solidFill>
              <a:effectLst/>
              <a:latin typeface="+mn-lt"/>
              <a:ea typeface="+mn-ea"/>
              <a:cs typeface="+mn-cs"/>
            </a:rPr>
            <a:t> a very expensive beam-splitter rig, where the Base can be adjusted right down to Zero, if desired, but use it instead to keep the Base near 65mm and ALWAYS c</a:t>
          </a:r>
          <a:r>
            <a:rPr lang="en-US" sz="1100" b="1">
              <a:solidFill>
                <a:schemeClr val="accent5">
                  <a:lumMod val="75000"/>
                </a:schemeClr>
              </a:solidFill>
              <a:effectLst/>
              <a:latin typeface="+mn-lt"/>
              <a:ea typeface="+mn-ea"/>
              <a:cs typeface="+mn-cs"/>
            </a:rPr>
            <a:t>onverge the camera lenses (using toe-in),</a:t>
          </a:r>
          <a:r>
            <a:rPr lang="en-US" sz="1100" b="1" baseline="0">
              <a:solidFill>
                <a:schemeClr val="accent5">
                  <a:lumMod val="75000"/>
                </a:schemeClr>
              </a:solidFill>
              <a:effectLst/>
              <a:latin typeface="+mn-lt"/>
              <a:ea typeface="+mn-ea"/>
              <a:cs typeface="+mn-cs"/>
            </a:rPr>
            <a:t> automating the convergence to follow focus distance.</a:t>
          </a:r>
          <a:r>
            <a:rPr lang="en-US" sz="1100" b="1">
              <a:solidFill>
                <a:schemeClr val="accent5">
                  <a:lumMod val="75000"/>
                </a:schemeClr>
              </a:solidFill>
              <a:effectLst/>
              <a:latin typeface="+mn-lt"/>
              <a:ea typeface="+mn-ea"/>
              <a:cs typeface="+mn-cs"/>
            </a:rPr>
            <a:t>  How</a:t>
          </a:r>
          <a:r>
            <a:rPr lang="en-US" sz="1100" b="1" baseline="0">
              <a:solidFill>
                <a:schemeClr val="accent5">
                  <a:lumMod val="75000"/>
                </a:schemeClr>
              </a:solidFill>
              <a:effectLst/>
              <a:latin typeface="+mn-lt"/>
              <a:ea typeface="+mn-ea"/>
              <a:cs typeface="+mn-cs"/>
            </a:rPr>
            <a:t> fancy!  </a:t>
          </a:r>
        </a:p>
        <a:p>
          <a:pPr rtl="0"/>
          <a:endParaRPr lang="en-US" sz="1100" b="1" baseline="0">
            <a:solidFill>
              <a:schemeClr val="accent5">
                <a:lumMod val="75000"/>
              </a:schemeClr>
            </a:solidFill>
            <a:effectLst/>
            <a:latin typeface="+mn-lt"/>
            <a:ea typeface="+mn-ea"/>
            <a:cs typeface="+mn-cs"/>
          </a:endParaRPr>
        </a:p>
        <a:p>
          <a:pPr rtl="0"/>
          <a:r>
            <a:rPr lang="en-US" sz="1100" b="1" baseline="0">
              <a:solidFill>
                <a:schemeClr val="accent5">
                  <a:lumMod val="75000"/>
                </a:schemeClr>
              </a:solidFill>
              <a:effectLst/>
              <a:latin typeface="+mn-lt"/>
              <a:ea typeface="+mn-ea"/>
              <a:cs typeface="+mn-cs"/>
            </a:rPr>
            <a:t>2) While shooting live action, maintain a small team of long since rubber-eyed individuals to jointly judge the what is currently being recorded, while looking at 3D monitors that, hopefully, offer the same geometry that will be experienced in theaters (?).   Instruct them to look for anything that just doesn't seem "right," so that they can alert the DoP should they conclude that the deviation is excessive or that there is a window violation or whatever. At that point, another take can attempt to correct the issue, to satisfy these real-time, rubber-eyed judges.  No math required!  Yay!  </a:t>
          </a:r>
          <a:br>
            <a:rPr lang="en-US" sz="1100" b="1" baseline="0">
              <a:solidFill>
                <a:schemeClr val="accent5">
                  <a:lumMod val="75000"/>
                </a:schemeClr>
              </a:solidFill>
              <a:effectLst/>
              <a:latin typeface="+mn-lt"/>
              <a:ea typeface="+mn-ea"/>
              <a:cs typeface="+mn-cs"/>
            </a:rPr>
          </a:br>
          <a:br>
            <a:rPr lang="en-US" sz="1100" b="1" baseline="0">
              <a:solidFill>
                <a:schemeClr val="accent5">
                  <a:lumMod val="75000"/>
                </a:schemeClr>
              </a:solidFill>
              <a:effectLst/>
              <a:latin typeface="+mn-lt"/>
              <a:ea typeface="+mn-ea"/>
              <a:cs typeface="+mn-cs"/>
            </a:rPr>
          </a:br>
          <a:r>
            <a:rPr lang="en-US" sz="1100" b="1" baseline="0">
              <a:solidFill>
                <a:schemeClr val="accent5">
                  <a:lumMod val="75000"/>
                </a:schemeClr>
              </a:solidFill>
              <a:effectLst/>
              <a:latin typeface="+mn-lt"/>
              <a:ea typeface="+mn-ea"/>
              <a:cs typeface="+mn-cs"/>
            </a:rPr>
            <a:t>3) F</a:t>
          </a:r>
          <a:r>
            <a:rPr lang="en-US" sz="1100" b="1">
              <a:solidFill>
                <a:schemeClr val="accent5">
                  <a:lumMod val="75000"/>
                </a:schemeClr>
              </a:solidFill>
              <a:effectLst/>
              <a:latin typeface="+mn-lt"/>
              <a:ea typeface="+mn-ea"/>
              <a:cs typeface="+mn-cs"/>
            </a:rPr>
            <a:t>igure</a:t>
          </a:r>
          <a:r>
            <a:rPr lang="en-US" sz="1100" b="1" baseline="0">
              <a:solidFill>
                <a:schemeClr val="accent5">
                  <a:lumMod val="75000"/>
                </a:schemeClr>
              </a:solidFill>
              <a:effectLst/>
              <a:latin typeface="+mn-lt"/>
              <a:ea typeface="+mn-ea"/>
              <a:cs typeface="+mn-cs"/>
            </a:rPr>
            <a:t> out which of many possible </a:t>
          </a:r>
          <a:r>
            <a:rPr lang="en-US" sz="1100" b="1">
              <a:solidFill>
                <a:schemeClr val="accent5">
                  <a:lumMod val="75000"/>
                </a:schemeClr>
              </a:solidFill>
              <a:effectLst/>
              <a:latin typeface="+mn-lt"/>
              <a:ea typeface="+mn-ea"/>
              <a:cs typeface="+mn-cs"/>
            </a:rPr>
            <a:t>FIXES can be applied in post to solve the inherent</a:t>
          </a:r>
          <a:r>
            <a:rPr lang="en-US" sz="1100" b="1" baseline="0">
              <a:solidFill>
                <a:schemeClr val="accent5">
                  <a:lumMod val="75000"/>
                </a:schemeClr>
              </a:solidFill>
              <a:effectLst/>
              <a:latin typeface="+mn-lt"/>
              <a:ea typeface="+mn-ea"/>
              <a:cs typeface="+mn-cs"/>
            </a:rPr>
            <a:t> problems</a:t>
          </a:r>
          <a:r>
            <a:rPr lang="en-US" sz="1100" b="1">
              <a:solidFill>
                <a:schemeClr val="accent5">
                  <a:lumMod val="75000"/>
                </a:schemeClr>
              </a:solidFill>
              <a:effectLst/>
              <a:latin typeface="+mn-lt"/>
              <a:ea typeface="+mn-ea"/>
              <a:cs typeface="+mn-cs"/>
            </a:rPr>
            <a:t> caused by keystoning and the doubling up of near and far subjects that reside outside the plane of convergence at which you are FORCING your</a:t>
          </a:r>
          <a:r>
            <a:rPr lang="en-US" sz="1100" b="1" baseline="0">
              <a:solidFill>
                <a:schemeClr val="accent5">
                  <a:lumMod val="75000"/>
                </a:schemeClr>
              </a:solidFill>
              <a:effectLst/>
              <a:latin typeface="+mn-lt"/>
              <a:ea typeface="+mn-ea"/>
              <a:cs typeface="+mn-cs"/>
            </a:rPr>
            <a:t> audience to converge their eyes!  Note that when shooting with parallel camera lenses, people in the audience can independetly choose to converge their eyes wherever they want along the Z-axis - just as they do in the real world - but not when viewing JimmyD 3D!  The audience must submit to YOUR will, converging their eyes only where permitted by JimmyD 3D!  Moooohaahaaaaah!  </a:t>
          </a:r>
          <a:br>
            <a:rPr lang="en-US" sz="1100" b="1">
              <a:solidFill>
                <a:schemeClr val="accent5">
                  <a:lumMod val="75000"/>
                </a:schemeClr>
              </a:solidFill>
              <a:effectLst/>
              <a:latin typeface="+mn-lt"/>
              <a:ea typeface="+mn-ea"/>
              <a:cs typeface="+mn-cs"/>
            </a:rPr>
          </a:br>
          <a:endParaRPr lang="en-US" sz="1100" b="1">
            <a:solidFill>
              <a:schemeClr val="accent5">
                <a:lumMod val="75000"/>
              </a:schemeClr>
            </a:solidFill>
            <a:effectLst/>
          </a:endParaRPr>
        </a:p>
        <a:p>
          <a:pPr rtl="0"/>
          <a:r>
            <a:rPr lang="en-US" sz="1100" b="1">
              <a:solidFill>
                <a:schemeClr val="accent5">
                  <a:lumMod val="75000"/>
                </a:schemeClr>
              </a:solidFill>
              <a:effectLst/>
              <a:latin typeface="+mn-lt"/>
              <a:ea typeface="+mn-ea"/>
              <a:cs typeface="+mn-cs"/>
            </a:rPr>
            <a:t>4) Use a lot of sucklective fockus, which</a:t>
          </a:r>
          <a:r>
            <a:rPr lang="en-US" sz="1100" b="1" baseline="0">
              <a:solidFill>
                <a:schemeClr val="accent5">
                  <a:lumMod val="75000"/>
                </a:schemeClr>
              </a:solidFill>
              <a:effectLst/>
              <a:latin typeface="+mn-lt"/>
              <a:ea typeface="+mn-ea"/>
              <a:cs typeface="+mn-cs"/>
            </a:rPr>
            <a:t> again,</a:t>
          </a:r>
          <a:r>
            <a:rPr lang="en-US" sz="1100" b="1">
              <a:solidFill>
                <a:schemeClr val="accent5">
                  <a:lumMod val="75000"/>
                </a:schemeClr>
              </a:solidFill>
              <a:effectLst/>
              <a:latin typeface="+mn-lt"/>
              <a:ea typeface="+mn-ea"/>
              <a:cs typeface="+mn-cs"/>
            </a:rPr>
            <a:t> we NEVER experience with natural vision, but is frequently used</a:t>
          </a:r>
          <a:r>
            <a:rPr lang="en-US" sz="1100" b="1" baseline="0">
              <a:solidFill>
                <a:schemeClr val="accent5">
                  <a:lumMod val="75000"/>
                </a:schemeClr>
              </a:solidFill>
              <a:effectLst/>
              <a:latin typeface="+mn-lt"/>
              <a:ea typeface="+mn-ea"/>
              <a:cs typeface="+mn-cs"/>
            </a:rPr>
            <a:t> in 2D cinematography and is thus, a difficult habit to break, and is </a:t>
          </a:r>
          <a:r>
            <a:rPr lang="en-US" sz="1100" b="1">
              <a:solidFill>
                <a:schemeClr val="accent5">
                  <a:lumMod val="75000"/>
                </a:schemeClr>
              </a:solidFill>
              <a:effectLst/>
              <a:latin typeface="+mn-lt"/>
              <a:ea typeface="+mn-ea"/>
              <a:cs typeface="+mn-cs"/>
            </a:rPr>
            <a:t>undeniably one the most effective FIXES for PROBLEMS caused by use of toe-in when shooting in JimmyD 3D!</a:t>
          </a:r>
          <a:endParaRPr lang="en-US" sz="1100" b="1">
            <a:solidFill>
              <a:schemeClr val="accent5">
                <a:lumMod val="75000"/>
              </a:schemeClr>
            </a:solidFill>
            <a:effectLst/>
          </a:endParaRPr>
        </a:p>
        <a:p>
          <a:pPr rtl="0"/>
          <a:endParaRPr lang="en-US" sz="1100" b="1">
            <a:solidFill>
              <a:schemeClr val="accent5">
                <a:lumMod val="75000"/>
              </a:schemeClr>
            </a:solidFill>
            <a:effectLst/>
          </a:endParaRPr>
        </a:p>
        <a:p>
          <a:pPr rtl="0"/>
          <a:r>
            <a:rPr lang="en-US" sz="1100" b="1">
              <a:solidFill>
                <a:schemeClr val="accent5">
                  <a:lumMod val="75000"/>
                </a:schemeClr>
              </a:solidFill>
              <a:effectLst/>
              <a:latin typeface="+mn-lt"/>
              <a:ea typeface="+mn-ea"/>
              <a:cs typeface="+mn-cs"/>
            </a:rPr>
            <a:t>5) Use</a:t>
          </a:r>
          <a:r>
            <a:rPr lang="en-US" sz="1100" b="1" baseline="0">
              <a:solidFill>
                <a:schemeClr val="accent5">
                  <a:lumMod val="75000"/>
                </a:schemeClr>
              </a:solidFill>
              <a:effectLst/>
              <a:latin typeface="+mn-lt"/>
              <a:ea typeface="+mn-ea"/>
              <a:cs typeface="+mn-cs"/>
            </a:rPr>
            <a:t> </a:t>
          </a:r>
          <a:r>
            <a:rPr lang="en-US" sz="1100" b="1">
              <a:solidFill>
                <a:schemeClr val="accent5">
                  <a:lumMod val="75000"/>
                </a:schemeClr>
              </a:solidFill>
              <a:effectLst/>
              <a:latin typeface="+mn-lt"/>
              <a:ea typeface="+mn-ea"/>
              <a:cs typeface="+mn-cs"/>
            </a:rPr>
            <a:t>CGI-generated 3D backgrounds that</a:t>
          </a:r>
          <a:r>
            <a:rPr lang="en-US" sz="1100" b="1" baseline="0">
              <a:solidFill>
                <a:schemeClr val="accent5">
                  <a:lumMod val="75000"/>
                </a:schemeClr>
              </a:solidFill>
              <a:effectLst/>
              <a:latin typeface="+mn-lt"/>
              <a:ea typeface="+mn-ea"/>
              <a:cs typeface="+mn-cs"/>
            </a:rPr>
            <a:t> </a:t>
          </a:r>
          <a:r>
            <a:rPr lang="en-US" sz="1100" b="1">
              <a:solidFill>
                <a:schemeClr val="accent5">
                  <a:lumMod val="75000"/>
                </a:schemeClr>
              </a:solidFill>
              <a:effectLst/>
              <a:latin typeface="+mn-lt"/>
              <a:ea typeface="+mn-ea"/>
              <a:cs typeface="+mn-cs"/>
            </a:rPr>
            <a:t>often do not have the same amount of Z-axis stretch or squash as the live-action 3D foregrounds</a:t>
          </a:r>
          <a:r>
            <a:rPr lang="en-US" sz="1100" b="1" baseline="0">
              <a:solidFill>
                <a:schemeClr val="accent5">
                  <a:lumMod val="75000"/>
                </a:schemeClr>
              </a:solidFill>
              <a:effectLst/>
              <a:latin typeface="+mn-lt"/>
              <a:ea typeface="+mn-ea"/>
              <a:cs typeface="+mn-cs"/>
            </a:rPr>
            <a:t> filmed against green screens.  Make sure your CGI</a:t>
          </a:r>
          <a:r>
            <a:rPr lang="en-US" sz="1100" b="1">
              <a:solidFill>
                <a:schemeClr val="accent5">
                  <a:lumMod val="75000"/>
                </a:schemeClr>
              </a:solidFill>
              <a:effectLst/>
              <a:latin typeface="+mn-lt"/>
              <a:ea typeface="+mn-ea"/>
              <a:cs typeface="+mn-cs"/>
            </a:rPr>
            <a:t> backgrounds are often over-exposed and/or uniformly blurred</a:t>
          </a:r>
          <a:r>
            <a:rPr lang="en-US" sz="1100" b="1" baseline="0">
              <a:solidFill>
                <a:schemeClr val="accent5">
                  <a:lumMod val="75000"/>
                </a:schemeClr>
              </a:solidFill>
              <a:effectLst/>
              <a:latin typeface="+mn-lt"/>
              <a:ea typeface="+mn-ea"/>
              <a:cs typeface="+mn-cs"/>
            </a:rPr>
            <a:t> - doing whatever is necessary </a:t>
          </a:r>
          <a:r>
            <a:rPr lang="en-US" sz="1100" b="1">
              <a:solidFill>
                <a:schemeClr val="accent5">
                  <a:lumMod val="75000"/>
                </a:schemeClr>
              </a:solidFill>
              <a:effectLst/>
              <a:latin typeface="+mn-lt"/>
              <a:ea typeface="+mn-ea"/>
              <a:cs typeface="+mn-cs"/>
            </a:rPr>
            <a:t>to discourage your audience from realizing</a:t>
          </a:r>
          <a:r>
            <a:rPr lang="en-US" sz="1100" b="1" baseline="0">
              <a:solidFill>
                <a:schemeClr val="accent5">
                  <a:lumMod val="75000"/>
                </a:schemeClr>
              </a:solidFill>
              <a:effectLst/>
              <a:latin typeface="+mn-lt"/>
              <a:ea typeface="+mn-ea"/>
              <a:cs typeface="+mn-cs"/>
            </a:rPr>
            <a:t> that there is anything but a smooth, Z-axis transition between the live-action foregrounds and the CGI backgrounds.  If you like "cardboarding," shoot in JimmyD 3D!</a:t>
          </a:r>
          <a:endParaRPr lang="en-US" sz="1100" b="1">
            <a:solidFill>
              <a:schemeClr val="accent5">
                <a:lumMod val="75000"/>
              </a:schemeClr>
            </a:solidFill>
            <a:effectLst/>
          </a:endParaRPr>
        </a:p>
        <a:p>
          <a:pPr rtl="0"/>
          <a:endParaRPr lang="en-US" sz="1100" b="1">
            <a:solidFill>
              <a:schemeClr val="accent5">
                <a:lumMod val="75000"/>
              </a:schemeClr>
            </a:solidFill>
            <a:effectLst/>
          </a:endParaRPr>
        </a:p>
        <a:p>
          <a:pPr rtl="0"/>
          <a:r>
            <a:rPr lang="en-US" sz="1100" b="1">
              <a:solidFill>
                <a:schemeClr val="accent5">
                  <a:lumMod val="75000"/>
                </a:schemeClr>
              </a:solidFill>
              <a:effectLst/>
              <a:latin typeface="+mn-lt"/>
              <a:ea typeface="+mn-ea"/>
              <a:cs typeface="+mn-cs"/>
            </a:rPr>
            <a:t>6) Use a lot of CGI-generated and heavily blurred foreground subjects (plants, boulders, tiki</a:t>
          </a:r>
          <a:r>
            <a:rPr lang="en-US" sz="1100" b="1" baseline="0">
              <a:solidFill>
                <a:schemeClr val="accent5">
                  <a:lumMod val="75000"/>
                </a:schemeClr>
              </a:solidFill>
              <a:effectLst/>
              <a:latin typeface="+mn-lt"/>
              <a:ea typeface="+mn-ea"/>
              <a:cs typeface="+mn-cs"/>
            </a:rPr>
            <a:t> hut posts, etc.</a:t>
          </a:r>
          <a:r>
            <a:rPr lang="en-US" sz="1100" b="1">
              <a:solidFill>
                <a:schemeClr val="accent5">
                  <a:lumMod val="75000"/>
                </a:schemeClr>
              </a:solidFill>
              <a:effectLst/>
              <a:latin typeface="+mn-lt"/>
              <a:ea typeface="+mn-ea"/>
              <a:cs typeface="+mn-cs"/>
            </a:rPr>
            <a:t>), layered</a:t>
          </a:r>
          <a:r>
            <a:rPr lang="en-US" sz="1100" b="1" baseline="0">
              <a:solidFill>
                <a:schemeClr val="accent5">
                  <a:lumMod val="75000"/>
                </a:schemeClr>
              </a:solidFill>
              <a:effectLst/>
              <a:latin typeface="+mn-lt"/>
              <a:ea typeface="+mn-ea"/>
              <a:cs typeface="+mn-cs"/>
            </a:rPr>
            <a:t> in front of</a:t>
          </a:r>
          <a:r>
            <a:rPr lang="en-US" sz="1100" b="1">
              <a:solidFill>
                <a:schemeClr val="accent5">
                  <a:lumMod val="75000"/>
                </a:schemeClr>
              </a:solidFill>
              <a:effectLst/>
              <a:latin typeface="+mn-lt"/>
              <a:ea typeface="+mn-ea"/>
              <a:cs typeface="+mn-cs"/>
            </a:rPr>
            <a:t> the live-action 3D, as if you are shooting a 2D film that needs something out-of-focus in the foreground to create a sense of depth!</a:t>
          </a:r>
          <a:r>
            <a:rPr lang="en-US" sz="1100" b="1" baseline="0">
              <a:solidFill>
                <a:schemeClr val="accent5">
                  <a:lumMod val="75000"/>
                </a:schemeClr>
              </a:solidFill>
              <a:effectLst/>
              <a:latin typeface="+mn-lt"/>
              <a:ea typeface="+mn-ea"/>
              <a:cs typeface="+mn-cs"/>
            </a:rPr>
            <a:t>  This is an absolute must when shooting in JimmyD 3D!</a:t>
          </a:r>
          <a:endParaRPr lang="en-US" sz="1100" b="1">
            <a:solidFill>
              <a:schemeClr val="accent5">
                <a:lumMod val="75000"/>
              </a:schemeClr>
            </a:solidFill>
            <a:effectLst/>
          </a:endParaRPr>
        </a:p>
        <a:p>
          <a:pPr rtl="0"/>
          <a:endParaRPr lang="en-US" sz="1100" b="1">
            <a:solidFill>
              <a:schemeClr val="accent5">
                <a:lumMod val="75000"/>
              </a:schemeClr>
            </a:solidFill>
            <a:effectLst/>
          </a:endParaRPr>
        </a:p>
        <a:p>
          <a:pPr rtl="0"/>
          <a:r>
            <a:rPr lang="en-US" sz="1100" b="1">
              <a:solidFill>
                <a:schemeClr val="accent5">
                  <a:lumMod val="75000"/>
                </a:schemeClr>
              </a:solidFill>
              <a:effectLst/>
              <a:latin typeface="+mn-lt"/>
              <a:ea typeface="+mn-ea"/>
              <a:cs typeface="+mn-cs"/>
            </a:rPr>
            <a:t>7) Use Floating Windows software technology in post, to zoom into a scene when</a:t>
          </a:r>
          <a:r>
            <a:rPr lang="en-US" sz="1100" b="1" baseline="0">
              <a:solidFill>
                <a:schemeClr val="accent5">
                  <a:lumMod val="75000"/>
                </a:schemeClr>
              </a:solidFill>
              <a:effectLst/>
              <a:latin typeface="+mn-lt"/>
              <a:ea typeface="+mn-ea"/>
              <a:cs typeface="+mn-cs"/>
            </a:rPr>
            <a:t> necessary</a:t>
          </a:r>
          <a:r>
            <a:rPr lang="en-US" sz="1100" b="1">
              <a:solidFill>
                <a:schemeClr val="accent5">
                  <a:lumMod val="75000"/>
                </a:schemeClr>
              </a:solidFill>
              <a:effectLst/>
              <a:latin typeface="+mn-lt"/>
              <a:ea typeface="+mn-ea"/>
              <a:cs typeface="+mn-cs"/>
            </a:rPr>
            <a:t>, REDUCING resolution as a byproduct, but zooming in far enough to eliminate foreground elements that were causing Window Violations</a:t>
          </a:r>
          <a:r>
            <a:rPr lang="en-US" sz="1100" b="1" baseline="0">
              <a:solidFill>
                <a:schemeClr val="accent5">
                  <a:lumMod val="75000"/>
                </a:schemeClr>
              </a:solidFill>
              <a:effectLst/>
              <a:latin typeface="+mn-lt"/>
              <a:ea typeface="+mn-ea"/>
              <a:cs typeface="+mn-cs"/>
            </a:rPr>
            <a:t> due to </a:t>
          </a:r>
          <a:r>
            <a:rPr lang="en-US" sz="1100" b="1">
              <a:solidFill>
                <a:schemeClr val="accent5">
                  <a:lumMod val="75000"/>
                </a:schemeClr>
              </a:solidFill>
              <a:effectLst/>
              <a:latin typeface="+mn-lt"/>
              <a:ea typeface="+mn-ea"/>
              <a:cs typeface="+mn-cs"/>
            </a:rPr>
            <a:t>getting your beam-splitter rig TOO CLOSE to the Nears for your Base - with shooting done by the seat-of-your-pants, avoiding any research</a:t>
          </a:r>
          <a:r>
            <a:rPr lang="en-US" sz="1100" b="1" baseline="0">
              <a:solidFill>
                <a:schemeClr val="accent5">
                  <a:lumMod val="75000"/>
                </a:schemeClr>
              </a:solidFill>
              <a:effectLst/>
              <a:latin typeface="+mn-lt"/>
              <a:ea typeface="+mn-ea"/>
              <a:cs typeface="+mn-cs"/>
            </a:rPr>
            <a:t> into traditional methods or application of Stereo</a:t>
          </a:r>
          <a:r>
            <a:rPr lang="en-US" sz="1100" b="1">
              <a:solidFill>
                <a:schemeClr val="accent5">
                  <a:lumMod val="75000"/>
                </a:schemeClr>
              </a:solidFill>
              <a:effectLst/>
              <a:latin typeface="+mn-lt"/>
              <a:ea typeface="+mn-ea"/>
              <a:cs typeface="+mn-cs"/>
            </a:rPr>
            <a:t> Base or % of MAOFD arithmetic that could be automated to alert</a:t>
          </a:r>
          <a:r>
            <a:rPr lang="en-US" sz="1100" b="1" baseline="0">
              <a:solidFill>
                <a:schemeClr val="accent5">
                  <a:lumMod val="75000"/>
                </a:schemeClr>
              </a:solidFill>
              <a:effectLst/>
              <a:latin typeface="+mn-lt"/>
              <a:ea typeface="+mn-ea"/>
              <a:cs typeface="+mn-cs"/>
            </a:rPr>
            <a:t> the</a:t>
          </a:r>
          <a:r>
            <a:rPr lang="en-US" sz="1100" b="1">
              <a:solidFill>
                <a:schemeClr val="accent5">
                  <a:lumMod val="75000"/>
                </a:schemeClr>
              </a:solidFill>
              <a:effectLst/>
              <a:latin typeface="+mn-lt"/>
              <a:ea typeface="+mn-ea"/>
              <a:cs typeface="+mn-cs"/>
            </a:rPr>
            <a:t> DP when the</a:t>
          </a:r>
          <a:r>
            <a:rPr lang="en-US" sz="1100" b="1" baseline="0">
              <a:solidFill>
                <a:schemeClr val="accent5">
                  <a:lumMod val="75000"/>
                </a:schemeClr>
              </a:solidFill>
              <a:effectLst/>
              <a:latin typeface="+mn-lt"/>
              <a:ea typeface="+mn-ea"/>
              <a:cs typeface="+mn-cs"/>
            </a:rPr>
            <a:t> rig comes too close</a:t>
          </a:r>
          <a:r>
            <a:rPr lang="en-US" sz="1100" b="1">
              <a:solidFill>
                <a:schemeClr val="accent5">
                  <a:lumMod val="75000"/>
                </a:schemeClr>
              </a:solidFill>
              <a:effectLst/>
              <a:latin typeface="+mn-lt"/>
              <a:ea typeface="+mn-ea"/>
              <a:cs typeface="+mn-cs"/>
            </a:rPr>
            <a:t> to the Nears,</a:t>
          </a:r>
          <a:r>
            <a:rPr lang="en-US" sz="1100" b="1" baseline="0">
              <a:solidFill>
                <a:schemeClr val="accent5">
                  <a:lumMod val="75000"/>
                </a:schemeClr>
              </a:solidFill>
              <a:effectLst/>
              <a:latin typeface="+mn-lt"/>
              <a:ea typeface="+mn-ea"/>
              <a:cs typeface="+mn-cs"/>
            </a:rPr>
            <a:t> while shooting with a fixed </a:t>
          </a:r>
          <a:r>
            <a:rPr lang="en-US" sz="1100" b="1">
              <a:solidFill>
                <a:schemeClr val="accent5">
                  <a:lumMod val="75000"/>
                </a:schemeClr>
              </a:solidFill>
              <a:effectLst/>
              <a:latin typeface="+mn-lt"/>
              <a:ea typeface="+mn-ea"/>
              <a:cs typeface="+mn-cs"/>
            </a:rPr>
            <a:t>base.  No! Shooting</a:t>
          </a:r>
          <a:r>
            <a:rPr lang="en-US" sz="1100" b="1" baseline="0">
              <a:solidFill>
                <a:schemeClr val="accent5">
                  <a:lumMod val="75000"/>
                </a:schemeClr>
              </a:solidFill>
              <a:effectLst/>
              <a:latin typeface="+mn-lt"/>
              <a:ea typeface="+mn-ea"/>
              <a:cs typeface="+mn-cs"/>
            </a:rPr>
            <a:t> in JimmyD 3D requires the use of </a:t>
          </a:r>
          <a:r>
            <a:rPr lang="en-US" sz="1100" b="1">
              <a:solidFill>
                <a:schemeClr val="accent5">
                  <a:lumMod val="75000"/>
                </a:schemeClr>
              </a:solidFill>
              <a:effectLst/>
              <a:latin typeface="+mn-lt"/>
              <a:ea typeface="+mn-ea"/>
              <a:cs typeface="+mn-cs"/>
            </a:rPr>
            <a:t>Floating Windows</a:t>
          </a:r>
          <a:r>
            <a:rPr lang="en-US" sz="1100" b="1" baseline="0">
              <a:solidFill>
                <a:schemeClr val="accent5">
                  <a:lumMod val="75000"/>
                </a:schemeClr>
              </a:solidFill>
              <a:effectLst/>
              <a:latin typeface="+mn-lt"/>
              <a:ea typeface="+mn-ea"/>
              <a:cs typeface="+mn-cs"/>
            </a:rPr>
            <a:t> which translates to</a:t>
          </a:r>
          <a:r>
            <a:rPr lang="en-US" sz="1100" b="1">
              <a:solidFill>
                <a:schemeClr val="accent5">
                  <a:lumMod val="75000"/>
                </a:schemeClr>
              </a:solidFill>
              <a:effectLst/>
              <a:latin typeface="+mn-lt"/>
              <a:ea typeface="+mn-ea"/>
              <a:cs typeface="+mn-cs"/>
            </a:rPr>
            <a:t> Eye Fatigue, because</a:t>
          </a:r>
          <a:r>
            <a:rPr lang="en-US" sz="1100" b="1" baseline="0">
              <a:solidFill>
                <a:schemeClr val="accent5">
                  <a:lumMod val="75000"/>
                </a:schemeClr>
              </a:solidFill>
              <a:effectLst/>
              <a:latin typeface="+mn-lt"/>
              <a:ea typeface="+mn-ea"/>
              <a:cs typeface="+mn-cs"/>
            </a:rPr>
            <a:t> </a:t>
          </a:r>
          <a:r>
            <a:rPr lang="en-US" sz="1100" b="1">
              <a:solidFill>
                <a:schemeClr val="accent5">
                  <a:lumMod val="75000"/>
                </a:schemeClr>
              </a:solidFill>
              <a:effectLst/>
              <a:latin typeface="+mn-lt"/>
              <a:ea typeface="+mn-ea"/>
              <a:cs typeface="+mn-cs"/>
            </a:rPr>
            <a:t>zooming in or out</a:t>
          </a:r>
          <a:r>
            <a:rPr lang="en-US" sz="1100" b="1" baseline="0">
              <a:solidFill>
                <a:schemeClr val="accent5">
                  <a:lumMod val="75000"/>
                </a:schemeClr>
              </a:solidFill>
              <a:effectLst/>
              <a:latin typeface="+mn-lt"/>
              <a:ea typeface="+mn-ea"/>
              <a:cs typeface="+mn-cs"/>
            </a:rPr>
            <a:t> at the start and end of troublesome scene,</a:t>
          </a:r>
          <a:r>
            <a:rPr lang="en-US" sz="1100" b="1">
              <a:solidFill>
                <a:schemeClr val="accent5">
                  <a:lumMod val="75000"/>
                </a:schemeClr>
              </a:solidFill>
              <a:effectLst/>
              <a:latin typeface="+mn-lt"/>
              <a:ea typeface="+mn-ea"/>
              <a:cs typeface="+mn-cs"/>
            </a:rPr>
            <a:t> not only varies the resolution, but also varies the parallax, just as if everyone, in every seat of the theater, is repeatedly, rapidly, yanked toward and away from the screen, changing the magnification</a:t>
          </a:r>
          <a:r>
            <a:rPr lang="en-US" sz="1100" b="1" baseline="0">
              <a:solidFill>
                <a:schemeClr val="accent5">
                  <a:lumMod val="75000"/>
                </a:schemeClr>
              </a:solidFill>
              <a:effectLst/>
              <a:latin typeface="+mn-lt"/>
              <a:ea typeface="+mn-ea"/>
              <a:cs typeface="+mn-cs"/>
            </a:rPr>
            <a:t> and thus, the amount of convergence required to fuse that portion of the Z-axis where things are actually in focus (</a:t>
          </a:r>
          <a:r>
            <a:rPr lang="en-US" sz="1100" b="1">
              <a:solidFill>
                <a:schemeClr val="accent5">
                  <a:lumMod val="75000"/>
                </a:schemeClr>
              </a:solidFill>
              <a:effectLst/>
              <a:latin typeface="+mn-lt"/>
              <a:ea typeface="+mn-ea"/>
              <a:cs typeface="+mn-cs"/>
            </a:rPr>
            <a:t>albeit, without any sense of motion or G forces.)</a:t>
          </a:r>
          <a:r>
            <a:rPr lang="en-US" sz="1100" b="1" baseline="0">
              <a:solidFill>
                <a:schemeClr val="accent5">
                  <a:lumMod val="75000"/>
                </a:schemeClr>
              </a:solidFill>
              <a:effectLst/>
              <a:latin typeface="+mn-lt"/>
              <a:ea typeface="+mn-ea"/>
              <a:cs typeface="+mn-cs"/>
            </a:rPr>
            <a:t>  If you are willing to apply Floating Windows in post, just so that you can avoid a little arithmetic while shooting, you too can shoot in JimmyD 3D!  </a:t>
          </a:r>
          <a:br>
            <a:rPr lang="en-US" sz="1100" b="1" baseline="0">
              <a:solidFill>
                <a:schemeClr val="accent5">
                  <a:lumMod val="75000"/>
                </a:schemeClr>
              </a:solidFill>
              <a:effectLst/>
              <a:latin typeface="+mn-lt"/>
              <a:ea typeface="+mn-ea"/>
              <a:cs typeface="+mn-cs"/>
            </a:rPr>
          </a:br>
          <a:br>
            <a:rPr lang="en-US" sz="1100" b="1" baseline="0">
              <a:solidFill>
                <a:schemeClr val="accent5">
                  <a:lumMod val="75000"/>
                </a:schemeClr>
              </a:solidFill>
              <a:effectLst/>
              <a:latin typeface="+mn-lt"/>
              <a:ea typeface="+mn-ea"/>
              <a:cs typeface="+mn-cs"/>
            </a:rPr>
          </a:br>
          <a:r>
            <a:rPr lang="en-US" sz="1100" b="1" baseline="0">
              <a:solidFill>
                <a:schemeClr val="accent5">
                  <a:lumMod val="75000"/>
                </a:schemeClr>
              </a:solidFill>
              <a:effectLst/>
              <a:latin typeface="+mn-lt"/>
              <a:ea typeface="+mn-ea"/>
              <a:cs typeface="+mn-cs"/>
            </a:rPr>
            <a:t>8) The arithmetic could be built into an expensive rig, the likes of those that JimmyD uses, but the most important rule for shooting in JimmyD 3D is to re-invent EVERYTHING - every piece of hardware, every procedure, every process, every thing - because JimmyD 3D is the culmination of one man's stubborn, "I can reinvent the wheel" experimentation, suffered upon millions of now thoroughly  allienated, disenfranchised, would-be fans of 3D cinematography and stereography, too.  That one man believes himself to be smarter and knowing more about stereogeraphy than any stereographer who has ever lived, going back two centuries!  JimmyD 3D is the best 3D ever and the only reason 3D cinema has lost favor with moviegoers is the FAILURE of </a:t>
          </a:r>
          <a:r>
            <a:rPr lang="en-US" sz="1100" b="1" i="1" u="sng" baseline="0">
              <a:solidFill>
                <a:schemeClr val="accent5">
                  <a:lumMod val="75000"/>
                </a:schemeClr>
              </a:solidFill>
              <a:effectLst/>
              <a:latin typeface="+mn-lt"/>
              <a:ea typeface="+mn-ea"/>
              <a:cs typeface="+mn-cs"/>
            </a:rPr>
            <a:t>other</a:t>
          </a:r>
          <a:r>
            <a:rPr lang="en-US" sz="1100" b="1" baseline="0">
              <a:solidFill>
                <a:schemeClr val="accent5">
                  <a:lumMod val="75000"/>
                </a:schemeClr>
              </a:solidFill>
              <a:effectLst/>
              <a:latin typeface="+mn-lt"/>
              <a:ea typeface="+mn-ea"/>
              <a:cs typeface="+mn-cs"/>
            </a:rPr>
            <a:t> cinematographers to do JimmyD 3D correctly, as he does!</a:t>
          </a:r>
          <a:endParaRPr lang="en-US" sz="1100" b="1">
            <a:solidFill>
              <a:schemeClr val="accent5">
                <a:lumMod val="75000"/>
              </a:schemeClr>
            </a:solidFill>
            <a:effectLst/>
          </a:endParaRPr>
        </a:p>
        <a:p>
          <a:pPr rtl="0"/>
          <a:br>
            <a:rPr lang="en-US" sz="1600" b="1">
              <a:solidFill>
                <a:schemeClr val="accent5">
                  <a:lumMod val="75000"/>
                </a:schemeClr>
              </a:solidFill>
              <a:effectLst/>
              <a:latin typeface="+mn-lt"/>
              <a:ea typeface="+mn-ea"/>
              <a:cs typeface="+mn-cs"/>
            </a:rPr>
          </a:br>
          <a:endParaRPr lang="en-US" sz="1050" b="1">
            <a:solidFill>
              <a:schemeClr val="accent5">
                <a:lumMod val="75000"/>
              </a:schemeClr>
            </a:solidFill>
          </a:endParaRPr>
        </a:p>
      </xdr:txBody>
    </xdr:sp>
    <xdr:clientData/>
  </xdr:oneCellAnchor>
</xdr:wsDr>
</file>

<file path=xl/drawings/drawing9.xml><?xml version="1.0" encoding="utf-8"?>
<xdr:wsDr xmlns:xdr="http://schemas.openxmlformats.org/drawingml/2006/spreadsheetDrawing" xmlns:a="http://schemas.openxmlformats.org/drawingml/2006/main">
  <xdr:twoCellAnchor editAs="oneCell">
    <xdr:from>
      <xdr:col>1</xdr:col>
      <xdr:colOff>212271</xdr:colOff>
      <xdr:row>3</xdr:row>
      <xdr:rowOff>141515</xdr:rowOff>
    </xdr:from>
    <xdr:to>
      <xdr:col>12</xdr:col>
      <xdr:colOff>62245</xdr:colOff>
      <xdr:row>58</xdr:row>
      <xdr:rowOff>21770</xdr:rowOff>
    </xdr:to>
    <xdr:pic>
      <xdr:nvPicPr>
        <xdr:cNvPr id="3" name="Picture 2">
          <a:extLst>
            <a:ext uri="{FF2B5EF4-FFF2-40B4-BE49-F238E27FC236}">
              <a16:creationId xmlns:a16="http://schemas.microsoft.com/office/drawing/2014/main" id="{F3CDC231-E9EE-C9F8-5342-F54C5D2C419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435428" y="783772"/>
          <a:ext cx="7268588" cy="10058398"/>
        </a:xfrm>
        <a:prstGeom prst="rect">
          <a:avLst/>
        </a:prstGeom>
        <a:effectLst>
          <a:outerShdw blurRad="63500" sx="102000" sy="102000" algn="ctr" rotWithShape="0">
            <a:prstClr val="black">
              <a:alpha val="11000"/>
            </a:prstClr>
          </a:outerShdw>
        </a:effectLst>
        <a:scene3d>
          <a:camera prst="orthographicFront"/>
          <a:lightRig rig="threePt" dir="t"/>
        </a:scene3d>
        <a:sp3d>
          <a:bevelT w="0"/>
          <a:bevelB w="0"/>
        </a:sp3d>
      </xdr:spPr>
    </xdr:pic>
    <xdr:clientData/>
  </xdr:twoCellAnchor>
  <xdr:twoCellAnchor editAs="oneCell">
    <xdr:from>
      <xdr:col>12</xdr:col>
      <xdr:colOff>413656</xdr:colOff>
      <xdr:row>3</xdr:row>
      <xdr:rowOff>136071</xdr:rowOff>
    </xdr:from>
    <xdr:to>
      <xdr:col>25</xdr:col>
      <xdr:colOff>588541</xdr:colOff>
      <xdr:row>52</xdr:row>
      <xdr:rowOff>146957</xdr:rowOff>
    </xdr:to>
    <xdr:pic>
      <xdr:nvPicPr>
        <xdr:cNvPr id="4" name="Picture 3">
          <a:extLst>
            <a:ext uri="{FF2B5EF4-FFF2-40B4-BE49-F238E27FC236}">
              <a16:creationId xmlns:a16="http://schemas.microsoft.com/office/drawing/2014/main" id="{76DCB425-F4CB-08B7-7C1B-5351DC7CA54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055427" y="778328"/>
          <a:ext cx="8665743" cy="9078686"/>
        </a:xfrm>
        <a:prstGeom prst="rect">
          <a:avLst/>
        </a:prstGeom>
        <a:effectLst>
          <a:outerShdw blurRad="63500" sx="102000" sy="102000" algn="ctr" rotWithShape="0">
            <a:prstClr val="black">
              <a:alpha val="9000"/>
            </a:prstClr>
          </a:outerShdw>
        </a:effec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130628</xdr:colOff>
      <xdr:row>4</xdr:row>
      <xdr:rowOff>179614</xdr:rowOff>
    </xdr:from>
    <xdr:to>
      <xdr:col>17</xdr:col>
      <xdr:colOff>616038</xdr:colOff>
      <xdr:row>37</xdr:row>
      <xdr:rowOff>108857</xdr:rowOff>
    </xdr:to>
    <xdr:pic>
      <xdr:nvPicPr>
        <xdr:cNvPr id="3" name="Picture 2">
          <a:extLst>
            <a:ext uri="{FF2B5EF4-FFF2-40B4-BE49-F238E27FC236}">
              <a16:creationId xmlns:a16="http://schemas.microsoft.com/office/drawing/2014/main" id="{65C40E4A-29BF-E333-2F63-EDA3B322D68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75557" y="1006928"/>
          <a:ext cx="10728867" cy="6036129"/>
        </a:xfrm>
        <a:prstGeom prst="rect">
          <a:avLst/>
        </a:prstGeom>
        <a:effectLst>
          <a:outerShdw blurRad="317500" dist="50800" dir="5400000" algn="ctr" rotWithShape="0">
            <a:srgbClr val="000000">
              <a:alpha val="93000"/>
            </a:srgbClr>
          </a:outerShdw>
        </a:effectLst>
      </xdr:spPr>
    </xdr:pic>
    <xdr:clientData/>
  </xdr:twoCellAnchor>
  <xdr:twoCellAnchor editAs="oneCell">
    <xdr:from>
      <xdr:col>1</xdr:col>
      <xdr:colOff>92528</xdr:colOff>
      <xdr:row>39</xdr:row>
      <xdr:rowOff>76200</xdr:rowOff>
    </xdr:from>
    <xdr:to>
      <xdr:col>11</xdr:col>
      <xdr:colOff>473529</xdr:colOff>
      <xdr:row>75</xdr:row>
      <xdr:rowOff>137895</xdr:rowOff>
    </xdr:to>
    <xdr:pic>
      <xdr:nvPicPr>
        <xdr:cNvPr id="5" name="Picture 4">
          <a:extLst>
            <a:ext uri="{FF2B5EF4-FFF2-40B4-BE49-F238E27FC236}">
              <a16:creationId xmlns:a16="http://schemas.microsoft.com/office/drawing/2014/main" id="{132D4A90-C9EB-9A60-3B91-9ED678EE4C6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37457" y="7380514"/>
          <a:ext cx="6912429" cy="6723752"/>
        </a:xfrm>
        <a:prstGeom prst="rect">
          <a:avLst/>
        </a:prstGeom>
        <a:effectLst>
          <a:outerShdw blurRad="279400" dist="50800" dir="5400000" algn="ctr" rotWithShape="0">
            <a:srgbClr val="000000">
              <a:alpha val="74000"/>
            </a:srgbClr>
          </a:outerShdw>
        </a:effectLst>
      </xdr:spPr>
    </xdr:pic>
    <xdr:clientData/>
  </xdr:twoCellAnchor>
  <xdr:oneCellAnchor>
    <xdr:from>
      <xdr:col>1</xdr:col>
      <xdr:colOff>174168</xdr:colOff>
      <xdr:row>76</xdr:row>
      <xdr:rowOff>168728</xdr:rowOff>
    </xdr:from>
    <xdr:ext cx="15963903" cy="13536386"/>
    <xdr:sp macro="" textlink="">
      <xdr:nvSpPr>
        <xdr:cNvPr id="6" name="TextBox 5">
          <a:extLst>
            <a:ext uri="{FF2B5EF4-FFF2-40B4-BE49-F238E27FC236}">
              <a16:creationId xmlns:a16="http://schemas.microsoft.com/office/drawing/2014/main" id="{E121C846-E5DD-E6A2-FAFF-1FBB6DD692F7}"/>
            </a:ext>
          </a:extLst>
        </xdr:cNvPr>
        <xdr:cNvSpPr txBox="1"/>
      </xdr:nvSpPr>
      <xdr:spPr>
        <a:xfrm>
          <a:off x="419097" y="14320157"/>
          <a:ext cx="15963903" cy="13536386"/>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rtl="0"/>
          <a:r>
            <a:rPr lang="en-US" sz="1200" b="1">
              <a:solidFill>
                <a:schemeClr val="accent5">
                  <a:lumMod val="75000"/>
                </a:schemeClr>
              </a:solidFill>
            </a:rPr>
            <a:t>Most of today's MF3D shooters, very few in number, are </a:t>
          </a:r>
          <a:r>
            <a:rPr lang="en-US" sz="1200" b="1" i="1" u="sng">
              <a:solidFill>
                <a:schemeClr val="accent5">
                  <a:lumMod val="75000"/>
                </a:schemeClr>
              </a:solidFill>
            </a:rPr>
            <a:t>not</a:t>
          </a:r>
          <a:r>
            <a:rPr lang="en-US" sz="1200" b="1" i="1" u="none">
              <a:solidFill>
                <a:schemeClr val="accent5">
                  <a:lumMod val="75000"/>
                </a:schemeClr>
              </a:solidFill>
            </a:rPr>
            <a:t> </a:t>
          </a:r>
          <a:r>
            <a:rPr lang="en-US" sz="1200" b="1">
              <a:solidFill>
                <a:schemeClr val="accent5">
                  <a:lumMod val="75000"/>
                </a:schemeClr>
              </a:solidFill>
            </a:rPr>
            <a:t>into constant-deviation,</a:t>
          </a:r>
          <a:r>
            <a:rPr lang="en-US" sz="1200" b="1" baseline="0">
              <a:solidFill>
                <a:schemeClr val="accent5">
                  <a:lumMod val="75000"/>
                </a:schemeClr>
              </a:solidFill>
            </a:rPr>
            <a:t> </a:t>
          </a:r>
          <a:r>
            <a:rPr lang="en-US" sz="1200" b="1">
              <a:solidFill>
                <a:schemeClr val="accent5">
                  <a:lumMod val="75000"/>
                </a:schemeClr>
              </a:solidFill>
            </a:rPr>
            <a:t>variable-base shooting, as I have always been</a:t>
          </a:r>
          <a:r>
            <a:rPr lang="en-US" sz="1200" b="1" baseline="0">
              <a:solidFill>
                <a:schemeClr val="accent5">
                  <a:lumMod val="75000"/>
                </a:schemeClr>
              </a:solidFill>
            </a:rPr>
            <a:t> - due, in part, to an aborhoance at the thought of using a laser rangefinder and doing base calculations on the fly, but also due to what I see as an unwarranted desire to </a:t>
          </a:r>
          <a:r>
            <a:rPr lang="en-US" sz="1200" b="1" i="1" u="sng" baseline="0">
              <a:solidFill>
                <a:schemeClr val="accent5">
                  <a:lumMod val="75000"/>
                </a:schemeClr>
              </a:solidFill>
            </a:rPr>
            <a:t>always</a:t>
          </a:r>
          <a:r>
            <a:rPr lang="en-US" sz="1200" b="1" i="1" u="none" baseline="0">
              <a:solidFill>
                <a:schemeClr val="accent5">
                  <a:lumMod val="75000"/>
                </a:schemeClr>
              </a:solidFill>
            </a:rPr>
            <a:t> </a:t>
          </a:r>
          <a:r>
            <a:rPr lang="en-US" sz="1200" b="1" baseline="0">
              <a:solidFill>
                <a:schemeClr val="accent5">
                  <a:lumMod val="75000"/>
                </a:schemeClr>
              </a:solidFill>
            </a:rPr>
            <a:t>shoot with a fixed stereo base that is at or near 65mm - this latter goal being motivated, I believe, either by a genuine need to shoot certain subjects otrhostereographically, but more often, in myh assessment, by an exaggerated fear of "the Lilliput effect" when shootnig subject spaces that do not contain commonly familiar objects (especially people) that will indeed appear unusually small in a stereo view recorded when the camera lens separation was significantly greater than 65mm.  Let me offer some indirect evidence that, at least for landscape and architectural stereography, the Lilliput effect is nothing to worry about, thanks to the absence of familiar references to size.</a:t>
          </a:r>
          <a:br>
            <a:rPr lang="en-US" sz="1200" b="1" baseline="0">
              <a:solidFill>
                <a:schemeClr val="accent5">
                  <a:lumMod val="75000"/>
                </a:schemeClr>
              </a:solidFill>
            </a:rPr>
          </a:br>
          <a:br>
            <a:rPr lang="en-US" sz="1200" b="1" baseline="0">
              <a:solidFill>
                <a:schemeClr val="accent5">
                  <a:lumMod val="75000"/>
                </a:schemeClr>
              </a:solidFill>
            </a:rPr>
          </a:br>
          <a:r>
            <a:rPr lang="en-US" sz="1200" b="1" baseline="0">
              <a:solidFill>
                <a:schemeClr val="accent5">
                  <a:lumMod val="75000"/>
                </a:schemeClr>
              </a:solidFill>
            </a:rPr>
            <a:t>David M. Lee, now deceased, was well known and highly regarded, back in the early 2000s, for his extreme hyperstereo views of Yosemite National Park and many other scenic venues.  At one point, he was the "Artist in Residence" at Yosemite, with his Holmes-style, B&amp;W stereo cards, made by contact printing from two frames of 4x5-inch sheet film, with his work displayed at the Ansel Adams Gallery in Yosemite Village.  He dilligently used stereo base calculations to great effect, shooting with his home-made, 4x5-in., box cameras, separated by as much 400 feet atop two tripods.  He relied on passers-by to act as volunteers, to press the cable release on one camera at the same time he did so at the other camera, manually synchronizing the exposures by telling his volunteers to wait until the instant they saw a rock hit the ground, after he had thrown it high into the air overhead.   (This provided "good enough" sync, when shooting subject spaces that resided entirely at Infinity, with his lenses focused at Infinity.  He shot a lot of "closer" subject spaces as well, but it is the hyperstereo work for which he is best remembered), but...</a:t>
          </a:r>
          <a:br>
            <a:rPr lang="en-US" sz="1200" b="1" baseline="0">
              <a:solidFill>
                <a:schemeClr val="accent5">
                  <a:lumMod val="75000"/>
                </a:schemeClr>
              </a:solidFill>
            </a:rPr>
          </a:br>
          <a:br>
            <a:rPr lang="en-US" sz="1400" b="1" baseline="0">
              <a:solidFill>
                <a:srgbClr val="7030A0"/>
              </a:solidFill>
              <a:latin typeface="+mn-lt"/>
              <a:ea typeface="+mn-ea"/>
              <a:cs typeface="+mn-cs"/>
            </a:rPr>
          </a:br>
          <a:r>
            <a:rPr lang="en-US" sz="1400" b="1" baseline="0">
              <a:solidFill>
                <a:srgbClr val="7030A0"/>
              </a:solidFill>
              <a:latin typeface="+mn-lt"/>
              <a:ea typeface="+mn-ea"/>
              <a:cs typeface="+mn-cs"/>
            </a:rPr>
            <a:t>The Lilliput effect did not dissuade even experienced stereographers and collectors of stereography from praising David Lee's constant-deviation, variable-base, hyperstereo landscape. Read that again.</a:t>
          </a:r>
          <a:br>
            <a:rPr lang="en-US" sz="1400" b="1" baseline="0">
              <a:solidFill>
                <a:srgbClr val="7030A0"/>
              </a:solidFill>
              <a:latin typeface="+mn-lt"/>
              <a:ea typeface="+mn-ea"/>
              <a:cs typeface="+mn-cs"/>
            </a:rPr>
          </a:br>
          <a:br>
            <a:rPr lang="en-US" sz="1200" b="1" baseline="0">
              <a:solidFill>
                <a:schemeClr val="accent5">
                  <a:lumMod val="75000"/>
                </a:schemeClr>
              </a:solidFill>
            </a:rPr>
          </a:br>
          <a:r>
            <a:rPr lang="en-US" sz="1200" b="1" baseline="0">
              <a:solidFill>
                <a:schemeClr val="accent5">
                  <a:lumMod val="75000"/>
                </a:schemeClr>
              </a:solidFill>
            </a:rPr>
            <a:t>I have only attended two NSA </a:t>
          </a:r>
          <a:r>
            <a:rPr lang="en-US" sz="1200" b="1">
              <a:solidFill>
                <a:schemeClr val="accent5">
                  <a:lumMod val="75000"/>
                </a:schemeClr>
              </a:solidFill>
              <a:latin typeface="+mn-lt"/>
              <a:ea typeface="+mn-ea"/>
              <a:cs typeface="+mn-cs"/>
            </a:rPr>
            <a:t>conventions. At the Buffalo, NY convention in 2000</a:t>
          </a:r>
          <a:r>
            <a:rPr lang="en-US" sz="1200" b="1">
              <a:solidFill>
                <a:schemeClr val="accent5">
                  <a:lumMod val="75000"/>
                </a:schemeClr>
              </a:solidFill>
            </a:rPr>
            <a:t>, beginning</a:t>
          </a:r>
          <a:r>
            <a:rPr lang="en-US" sz="1200" b="1" baseline="0">
              <a:solidFill>
                <a:schemeClr val="accent5">
                  <a:lumMod val="75000"/>
                </a:schemeClr>
              </a:solidFill>
            </a:rPr>
            <a:t> on my second </a:t>
          </a:r>
          <a:r>
            <a:rPr lang="en-US" sz="1200" b="1" baseline="0">
              <a:solidFill>
                <a:schemeClr val="accent5">
                  <a:lumMod val="75000"/>
                </a:schemeClr>
              </a:solidFill>
              <a:latin typeface="+mn-lt"/>
              <a:ea typeface="+mn-ea"/>
              <a:cs typeface="+mn-cs"/>
            </a:rPr>
            <a:t>day there, whenever people spotted me in a publicly accessible space, such as the hotel lobby or the trade show floor, a knot </a:t>
          </a:r>
          <a:r>
            <a:rPr lang="en-US" sz="1200" b="1">
              <a:solidFill>
                <a:schemeClr val="accent5">
                  <a:lumMod val="75000"/>
                </a:schemeClr>
              </a:solidFill>
            </a:rPr>
            <a:t>of "fans" would</a:t>
          </a:r>
          <a:r>
            <a:rPr lang="en-US" sz="1200" b="1" baseline="0">
              <a:solidFill>
                <a:schemeClr val="accent5">
                  <a:lumMod val="75000"/>
                </a:schemeClr>
              </a:solidFill>
            </a:rPr>
            <a:t> </a:t>
          </a:r>
          <a:r>
            <a:rPr lang="en-US" sz="1200" b="1">
              <a:solidFill>
                <a:schemeClr val="accent5">
                  <a:lumMod val="75000"/>
                </a:schemeClr>
              </a:solidFill>
            </a:rPr>
            <a:t>form around</a:t>
          </a:r>
          <a:r>
            <a:rPr lang="en-US" sz="1200" b="1" baseline="0">
              <a:solidFill>
                <a:schemeClr val="accent5">
                  <a:lumMod val="75000"/>
                </a:schemeClr>
              </a:solidFill>
            </a:rPr>
            <a:t> me to look at my MF3D views, following </a:t>
          </a:r>
          <a:r>
            <a:rPr lang="en-US" sz="1200" b="1">
              <a:solidFill>
                <a:schemeClr val="accent5">
                  <a:lumMod val="75000"/>
                </a:schemeClr>
              </a:solidFill>
            </a:rPr>
            <a:t>my viewer and my views as</a:t>
          </a:r>
          <a:r>
            <a:rPr lang="en-US" sz="1200" b="1" baseline="0">
              <a:solidFill>
                <a:schemeClr val="accent5">
                  <a:lumMod val="75000"/>
                </a:schemeClr>
              </a:solidFill>
            </a:rPr>
            <a:t> I moved about</a:t>
          </a:r>
          <a:r>
            <a:rPr lang="en-US" sz="1200" b="1" baseline="0">
              <a:solidFill>
                <a:schemeClr val="accent5">
                  <a:lumMod val="75000"/>
                </a:schemeClr>
              </a:solidFill>
              <a:latin typeface="+mn-lt"/>
              <a:ea typeface="+mn-ea"/>
              <a:cs typeface="+mn-cs"/>
            </a:rPr>
            <a:t>.  People were even coming in small groups to my hotel room, requesting private viewings as late as 1:30 AM each night, when I had to just stop opening the door to everyone who knocked.  My room number got out and subsequent nights were worse as the convention progressed.  I can't deny that it was fun, of course, every minute of it, but...</a:t>
          </a:r>
          <a:br>
            <a:rPr lang="en-US" sz="1200" b="1" baseline="0">
              <a:solidFill>
                <a:schemeClr val="accent5">
                  <a:lumMod val="75000"/>
                </a:schemeClr>
              </a:solidFill>
              <a:latin typeface="+mn-lt"/>
              <a:ea typeface="+mn-ea"/>
              <a:cs typeface="+mn-cs"/>
            </a:rPr>
          </a:br>
          <a:br>
            <a:rPr lang="en-US" sz="1200" b="1" baseline="0">
              <a:solidFill>
                <a:schemeClr val="accent5">
                  <a:lumMod val="75000"/>
                </a:schemeClr>
              </a:solidFill>
              <a:latin typeface="+mn-lt"/>
              <a:ea typeface="+mn-ea"/>
              <a:cs typeface="+mn-cs"/>
            </a:rPr>
          </a:br>
          <a:r>
            <a:rPr lang="en-US" sz="1400" b="1">
              <a:solidFill>
                <a:srgbClr val="7030A0"/>
              </a:solidFill>
            </a:rPr>
            <a:t>The </a:t>
          </a:r>
          <a:r>
            <a:rPr lang="en-US" sz="1400" b="1" baseline="0">
              <a:solidFill>
                <a:srgbClr val="7030A0"/>
              </a:solidFill>
            </a:rPr>
            <a:t>Lilliput effect did not dissuade experienced stereographers and collectors from praising my constant-deviation, variable-base landscapes and architectural views, any more so than David Lee's hyperstereo landscapes, despite my stereo base always exceeding 65mm, ranging from 160mm to as much as 475mm (18.7 inches), occaisionally. Read that again.</a:t>
          </a:r>
          <a:br>
            <a:rPr lang="en-US" sz="1400" b="1">
              <a:solidFill>
                <a:schemeClr val="accent5">
                  <a:lumMod val="75000"/>
                </a:schemeClr>
              </a:solidFill>
            </a:rPr>
          </a:br>
          <a:br>
            <a:rPr lang="en-US" sz="1200" b="1">
              <a:solidFill>
                <a:schemeClr val="accent5">
                  <a:lumMod val="75000"/>
                </a:schemeClr>
              </a:solidFill>
            </a:rPr>
          </a:br>
          <a:r>
            <a:rPr lang="en-US" sz="1200" b="1">
              <a:solidFill>
                <a:schemeClr val="accent5">
                  <a:lumMod val="75000"/>
                </a:schemeClr>
              </a:solidFill>
            </a:rPr>
            <a:t>At the 2004 NSA convention,</a:t>
          </a:r>
          <a:r>
            <a:rPr lang="en-US" sz="1200" b="1" baseline="0">
              <a:solidFill>
                <a:schemeClr val="accent5">
                  <a:lumMod val="75000"/>
                </a:schemeClr>
              </a:solidFill>
            </a:rPr>
            <a:t> held in Dallas, not far from my home,</a:t>
          </a:r>
          <a:r>
            <a:rPr lang="en-US" sz="1200" b="1">
              <a:solidFill>
                <a:schemeClr val="accent5">
                  <a:lumMod val="75000"/>
                </a:schemeClr>
              </a:solidFill>
            </a:rPr>
            <a:t> throngs of "fans" again surrounded</a:t>
          </a:r>
          <a:r>
            <a:rPr lang="en-US" sz="1200" b="1" baseline="0">
              <a:solidFill>
                <a:schemeClr val="accent5">
                  <a:lumMod val="75000"/>
                </a:schemeClr>
              </a:solidFill>
            </a:rPr>
            <a:t> me repeatedly, for a chance to see my constant-deviation, variable-base MF3D landscape and architectural views.  At that 2004 convention, </a:t>
          </a:r>
          <a:r>
            <a:rPr lang="en-US" sz="1200" b="1">
              <a:solidFill>
                <a:schemeClr val="accent5">
                  <a:lumMod val="75000"/>
                </a:schemeClr>
              </a:solidFill>
            </a:rPr>
            <a:t>I sold 26 MF3D</a:t>
          </a:r>
          <a:r>
            <a:rPr lang="en-US" sz="1200" b="1" baseline="0">
              <a:solidFill>
                <a:schemeClr val="accent5">
                  <a:lumMod val="75000"/>
                </a:schemeClr>
              </a:solidFill>
            </a:rPr>
            <a:t> dupes of my original chromes (produced at a local E6 lab in the weeks that followed) at a negotiated price of $225 each - to a very experienced collector of stereography, who had requested in advance that I "bring everything" with me.  I brought over 600 MF3D views to her hotel room, leaving them in her possession, to take her time going through them all - from which she chose 26 views for purchase, when the plan had been to select only 12.  </a:t>
          </a:r>
          <a:br>
            <a:rPr lang="en-US" sz="1200" b="1" baseline="0">
              <a:solidFill>
                <a:schemeClr val="accent5">
                  <a:lumMod val="75000"/>
                </a:schemeClr>
              </a:solidFill>
            </a:rPr>
          </a:br>
          <a:br>
            <a:rPr lang="en-US" sz="1200" b="1" baseline="0">
              <a:solidFill>
                <a:schemeClr val="accent5">
                  <a:lumMod val="75000"/>
                </a:schemeClr>
              </a:solidFill>
            </a:rPr>
          </a:br>
          <a:r>
            <a:rPr lang="en-US" sz="1200" b="1" baseline="0">
              <a:solidFill>
                <a:schemeClr val="accent5">
                  <a:lumMod val="75000"/>
                </a:schemeClr>
              </a:solidFill>
            </a:rPr>
            <a:t>This was at a time when Ben Breard, the proprietor of </a:t>
          </a:r>
          <a:r>
            <a:rPr lang="en-US" sz="1200" b="1" i="1" baseline="0">
              <a:solidFill>
                <a:schemeClr val="accent5">
                  <a:lumMod val="75000"/>
                </a:schemeClr>
              </a:solidFill>
            </a:rPr>
            <a:t>The After Image Photographic Gallery</a:t>
          </a:r>
          <a:r>
            <a:rPr lang="en-US" sz="1200" b="1" baseline="0">
              <a:solidFill>
                <a:schemeClr val="accent5">
                  <a:lumMod val="75000"/>
                </a:schemeClr>
              </a:solidFill>
            </a:rPr>
            <a:t> (in the art distrcit of Dallas), was selling my MF3D dupes to his photograph-collecting clients for $300 each (along with my fully assembled and lacquer-finished SaturnSlide</a:t>
          </a:r>
          <a:r>
            <a:rPr lang="en-US" sz="1200" b="1" baseline="30000">
              <a:solidFill>
                <a:schemeClr val="accent5">
                  <a:lumMod val="75000"/>
                </a:schemeClr>
              </a:solidFill>
            </a:rPr>
            <a:t>TM</a:t>
          </a:r>
          <a:r>
            <a:rPr lang="en-US" sz="1200" b="1" baseline="0">
              <a:solidFill>
                <a:schemeClr val="accent5">
                  <a:lumMod val="75000"/>
                </a:schemeClr>
              </a:solidFill>
            </a:rPr>
            <a:t> viewer kits with light boxes, designed by Alan Lewis and Paul Talbot - at $700 each).  That was a heady experience, realizing that some people actually appreciated my "work" </a:t>
          </a:r>
          <a:r>
            <a:rPr lang="en-US" sz="1200" b="1" i="1" baseline="0">
              <a:solidFill>
                <a:schemeClr val="accent5">
                  <a:lumMod val="75000"/>
                </a:schemeClr>
              </a:solidFill>
            </a:rPr>
            <a:t>that much</a:t>
          </a:r>
          <a:r>
            <a:rPr lang="en-US" sz="1200" b="1" baseline="0">
              <a:solidFill>
                <a:schemeClr val="accent5">
                  <a:lumMod val="75000"/>
                </a:schemeClr>
              </a:solidFill>
            </a:rPr>
            <a:t>.  It was genuinely humbling, but I came down to earth fairly quickly, such that selling dupes and viewers assembled and finished with my own labor was just not sufficiently profitable to continue at </a:t>
          </a:r>
          <a:r>
            <a:rPr lang="en-US" sz="1200" b="1" i="1" baseline="0">
              <a:solidFill>
                <a:schemeClr val="accent5">
                  <a:lumMod val="75000"/>
                </a:schemeClr>
              </a:solidFill>
            </a:rPr>
            <a:t>The After Image Photographic Gallery</a:t>
          </a:r>
          <a:r>
            <a:rPr lang="en-US" sz="1200" b="1" baseline="0">
              <a:solidFill>
                <a:schemeClr val="accent5">
                  <a:lumMod val="75000"/>
                </a:schemeClr>
              </a:solidFill>
            </a:rPr>
            <a:t>.  Take note also that once you get accepted at a gallery, they suddenly become your "art director," telling you what you should and shouldn't shoot.  No thanks.  When I left, Ben Breard extended a standing invitation to return whenever I wanted, but I never did. I subsequently sold hundreds of MF3D views to a handful of private collectors who had never been patrons of Ben Breard - and who, best of all, already owned MF3D viewers, so that I did not have to assemble, finish and sell viewers to people who only wanted one or two of my views - as was the case with many of Ben Breard's gallery sales. </a:t>
          </a:r>
          <a:br>
            <a:rPr lang="en-US" sz="1200" b="1" baseline="0">
              <a:solidFill>
                <a:schemeClr val="accent5">
                  <a:lumMod val="75000"/>
                </a:schemeClr>
              </a:solidFill>
            </a:rPr>
          </a:br>
          <a:br>
            <a:rPr lang="en-US" sz="1200" b="1" baseline="0">
              <a:solidFill>
                <a:schemeClr val="accent5">
                  <a:lumMod val="75000"/>
                </a:schemeClr>
              </a:solidFill>
            </a:rPr>
          </a:br>
          <a:r>
            <a:rPr lang="en-US" sz="1400" b="1" baseline="0">
              <a:solidFill>
                <a:srgbClr val="7030A0"/>
              </a:solidFill>
            </a:rPr>
            <a:t>Neverhtheless... yet</a:t>
          </a:r>
          <a:r>
            <a:rPr lang="en-US" sz="1400" b="1" baseline="0">
              <a:solidFill>
                <a:srgbClr val="7030A0"/>
              </a:solidFill>
              <a:effectLst/>
              <a:latin typeface="+mn-lt"/>
              <a:ea typeface="+mn-ea"/>
              <a:cs typeface="+mn-cs"/>
            </a:rPr>
            <a:t> again, I want to emphasize that the Lilliput effect had never dissuaded my patrons' interest in spending their hard-earned money to acquire my MF3D views, despite my stereo base ranging from 160mm to as much as 470mm (18.5 inches), occaisionally. Read that again.</a:t>
          </a:r>
          <a:br>
            <a:rPr lang="en-US" sz="1400" b="1">
              <a:solidFill>
                <a:srgbClr val="7030A0"/>
              </a:solidFill>
              <a:effectLst/>
              <a:latin typeface="+mn-lt"/>
              <a:ea typeface="+mn-ea"/>
              <a:cs typeface="+mn-cs"/>
            </a:rPr>
          </a:br>
          <a:br>
            <a:rPr lang="en-US" sz="1200" b="1">
              <a:solidFill>
                <a:schemeClr val="accent5">
                  <a:lumMod val="75000"/>
                </a:schemeClr>
              </a:solidFill>
            </a:rPr>
          </a:br>
          <a:r>
            <a:rPr lang="en-US" sz="1200" b="1">
              <a:solidFill>
                <a:schemeClr val="accent5">
                  <a:lumMod val="75000"/>
                </a:schemeClr>
              </a:solidFill>
              <a:latin typeface="+mn-lt"/>
              <a:ea typeface="+mn-ea"/>
              <a:cs typeface="+mn-cs"/>
            </a:rPr>
            <a:t>By now, you might be assuming I am only referencesing these "success stories" (having never made enough money to even pay for travel expenses), to boast of the fleeting fame I have experienced in very small circles.  No.  I started by mentioning</a:t>
          </a:r>
          <a:r>
            <a:rPr lang="en-US" sz="1200" b="1" baseline="0">
              <a:solidFill>
                <a:schemeClr val="accent5">
                  <a:lumMod val="75000"/>
                </a:schemeClr>
              </a:solidFill>
              <a:latin typeface="+mn-lt"/>
              <a:ea typeface="+mn-ea"/>
              <a:cs typeface="+mn-cs"/>
            </a:rPr>
            <a:t> </a:t>
          </a:r>
          <a:r>
            <a:rPr lang="en-US" sz="1200" b="1">
              <a:solidFill>
                <a:schemeClr val="accent5">
                  <a:lumMod val="75000"/>
                </a:schemeClr>
              </a:solidFill>
              <a:latin typeface="+mn-lt"/>
              <a:ea typeface="+mn-ea"/>
              <a:cs typeface="+mn-cs"/>
            </a:rPr>
            <a:t>David Lee,</a:t>
          </a:r>
          <a:r>
            <a:rPr lang="en-US" sz="1200" b="1" baseline="0">
              <a:solidFill>
                <a:schemeClr val="accent5">
                  <a:lumMod val="75000"/>
                </a:schemeClr>
              </a:solidFill>
              <a:latin typeface="+mn-lt"/>
              <a:ea typeface="+mn-ea"/>
              <a:cs typeface="+mn-cs"/>
            </a:rPr>
            <a:t> to make a point:  </a:t>
          </a:r>
          <a:r>
            <a:rPr lang="en-US" sz="1200" b="1">
              <a:solidFill>
                <a:schemeClr val="accent5">
                  <a:lumMod val="75000"/>
                </a:schemeClr>
              </a:solidFill>
              <a:latin typeface="+mn-lt"/>
              <a:ea typeface="+mn-ea"/>
              <a:cs typeface="+mn-cs"/>
            </a:rPr>
            <a:t>I am only trying to establish some measure of credibility, when I say, for the fourth time..</a:t>
          </a:r>
          <a:r>
            <a:rPr lang="en-US" sz="1200" b="1" baseline="0">
              <a:solidFill>
                <a:schemeClr val="tx1"/>
              </a:solidFill>
              <a:effectLst/>
              <a:latin typeface="+mn-lt"/>
              <a:ea typeface="+mn-ea"/>
              <a:cs typeface="+mn-cs"/>
            </a:rPr>
            <a:t>. </a:t>
          </a:r>
          <a:r>
            <a:rPr lang="en-US" sz="1200" b="1">
              <a:solidFill>
                <a:schemeClr val="tx1"/>
              </a:solidFill>
              <a:effectLst/>
              <a:latin typeface="+mn-lt"/>
              <a:ea typeface="+mn-ea"/>
              <a:cs typeface="+mn-cs"/>
            </a:rPr>
            <a:t> </a:t>
          </a:r>
          <a:br>
            <a:rPr lang="en-US" sz="1200" b="1">
              <a:solidFill>
                <a:schemeClr val="tx1"/>
              </a:solidFill>
              <a:effectLst/>
              <a:latin typeface="+mn-lt"/>
              <a:ea typeface="+mn-ea"/>
              <a:cs typeface="+mn-cs"/>
            </a:rPr>
          </a:br>
          <a:br>
            <a:rPr lang="en-US" sz="1200" b="1">
              <a:solidFill>
                <a:schemeClr val="tx1"/>
              </a:solidFill>
              <a:effectLst/>
              <a:latin typeface="+mn-lt"/>
              <a:ea typeface="+mn-ea"/>
              <a:cs typeface="+mn-cs"/>
            </a:rPr>
          </a:br>
          <a:r>
            <a:rPr lang="en-US" sz="1400" b="1">
              <a:solidFill>
                <a:srgbClr val="7030A0"/>
              </a:solidFill>
              <a:effectLst/>
              <a:latin typeface="+mn-lt"/>
              <a:ea typeface="+mn-ea"/>
              <a:cs typeface="+mn-cs"/>
            </a:rPr>
            <a:t>Even experienced shooters and collectors of stereography have no problem with constant-deviation,</a:t>
          </a:r>
          <a:r>
            <a:rPr lang="en-US" sz="1400" b="1" baseline="0">
              <a:solidFill>
                <a:srgbClr val="7030A0"/>
              </a:solidFill>
              <a:effectLst/>
              <a:latin typeface="+mn-lt"/>
              <a:ea typeface="+mn-ea"/>
              <a:cs typeface="+mn-cs"/>
            </a:rPr>
            <a:t> variable-base</a:t>
          </a:r>
          <a:r>
            <a:rPr lang="en-US" sz="1400" b="1">
              <a:solidFill>
                <a:srgbClr val="7030A0"/>
              </a:solidFill>
              <a:effectLst/>
              <a:latin typeface="+mn-lt"/>
              <a:ea typeface="+mn-ea"/>
              <a:cs typeface="+mn-cs"/>
            </a:rPr>
            <a:t> landscapes and architectural views in</a:t>
          </a:r>
          <a:r>
            <a:rPr lang="en-US" sz="1400" b="1" baseline="0">
              <a:solidFill>
                <a:srgbClr val="7030A0"/>
              </a:solidFill>
              <a:effectLst/>
              <a:latin typeface="+mn-lt"/>
              <a:ea typeface="+mn-ea"/>
              <a:cs typeface="+mn-cs"/>
            </a:rPr>
            <a:t> which I increased the OFD when shooting </a:t>
          </a:r>
          <a:r>
            <a:rPr lang="en-US" sz="1400" b="1">
              <a:solidFill>
                <a:srgbClr val="7030A0"/>
              </a:solidFill>
              <a:effectLst/>
              <a:latin typeface="+mn-lt"/>
              <a:ea typeface="+mn-ea"/>
              <a:cs typeface="+mn-cs"/>
            </a:rPr>
            <a:t>intrinsically shallow subject spaces</a:t>
          </a:r>
          <a:r>
            <a:rPr lang="en-US" sz="1400" b="1" baseline="0">
              <a:solidFill>
                <a:srgbClr val="7030A0"/>
              </a:solidFill>
              <a:effectLst/>
              <a:latin typeface="+mn-lt"/>
              <a:ea typeface="+mn-ea"/>
              <a:cs typeface="+mn-cs"/>
            </a:rPr>
            <a:t> that would otherwise have OFDs recorded at well below 50% of MAOFD.</a:t>
          </a:r>
          <a:r>
            <a:rPr lang="en-US" sz="1400" b="1">
              <a:solidFill>
                <a:srgbClr val="7030A0"/>
              </a:solidFill>
              <a:effectLst/>
              <a:latin typeface="+mn-lt"/>
              <a:ea typeface="+mn-ea"/>
              <a:cs typeface="+mn-cs"/>
            </a:rPr>
            <a:t>  </a:t>
          </a:r>
          <a:r>
            <a:rPr lang="en-US" sz="1400" b="1" i="1">
              <a:solidFill>
                <a:srgbClr val="7030A0"/>
              </a:solidFill>
              <a:effectLst/>
              <a:latin typeface="+mn-lt"/>
              <a:ea typeface="+mn-ea"/>
              <a:cs typeface="+mn-cs"/>
            </a:rPr>
            <a:t>None of my views are orthostereographic</a:t>
          </a:r>
          <a:r>
            <a:rPr lang="en-US" sz="1400" b="1">
              <a:solidFill>
                <a:srgbClr val="7030A0"/>
              </a:solidFill>
              <a:effectLst/>
              <a:latin typeface="+mn-lt"/>
              <a:ea typeface="+mn-ea"/>
              <a:cs typeface="+mn-cs"/>
            </a:rPr>
            <a:t>, as taken with my twin Mamiya 7ii rig, having a minimum base of 160mm</a:t>
          </a:r>
          <a:r>
            <a:rPr lang="en-US" sz="1400" b="1" baseline="0">
              <a:solidFill>
                <a:srgbClr val="7030A0"/>
              </a:solidFill>
              <a:effectLst/>
              <a:latin typeface="+mn-lt"/>
              <a:ea typeface="+mn-ea"/>
              <a:cs typeface="+mn-cs"/>
            </a:rPr>
            <a:t> (with the </a:t>
          </a:r>
          <a:r>
            <a:rPr lang="en-US" sz="1400" b="1">
              <a:solidFill>
                <a:srgbClr val="7030A0"/>
              </a:solidFill>
              <a:effectLst/>
              <a:latin typeface="+mn-lt"/>
              <a:ea typeface="+mn-ea"/>
              <a:cs typeface="+mn-cs"/>
            </a:rPr>
            <a:t>exception of a handful of "cha-chas"</a:t>
          </a:r>
          <a:r>
            <a:rPr lang="en-US" sz="1400" b="1" baseline="0">
              <a:solidFill>
                <a:srgbClr val="7030A0"/>
              </a:solidFill>
              <a:effectLst/>
              <a:latin typeface="+mn-lt"/>
              <a:ea typeface="+mn-ea"/>
              <a:cs typeface="+mn-cs"/>
            </a:rPr>
            <a:t> taken with a single camera). I won't ask you to read that again.  LOL</a:t>
          </a:r>
          <a:r>
            <a:rPr lang="en-US" sz="1400" b="1">
              <a:solidFill>
                <a:srgbClr val="7030A0"/>
              </a:solidFill>
              <a:effectLst/>
              <a:latin typeface="+mn-lt"/>
              <a:ea typeface="+mn-ea"/>
              <a:cs typeface="+mn-cs"/>
            </a:rPr>
            <a:t> </a:t>
          </a:r>
          <a:r>
            <a:rPr lang="en-US" sz="1400" b="1" i="1">
              <a:solidFill>
                <a:srgbClr val="FF0000"/>
              </a:solidFill>
              <a:effectLst/>
              <a:latin typeface="+mn-lt"/>
              <a:ea typeface="+mn-ea"/>
              <a:cs typeface="+mn-cs"/>
            </a:rPr>
            <a:t> </a:t>
          </a:r>
          <a:br>
            <a:rPr lang="en-US" sz="1400" b="1" i="1">
              <a:solidFill>
                <a:srgbClr val="FF0000"/>
              </a:solidFill>
              <a:effectLst/>
              <a:latin typeface="+mn-lt"/>
              <a:ea typeface="+mn-ea"/>
              <a:cs typeface="+mn-cs"/>
            </a:rPr>
          </a:br>
          <a:br>
            <a:rPr lang="en-US" sz="1400" b="1" i="1">
              <a:solidFill>
                <a:srgbClr val="FF0000"/>
              </a:solidFill>
              <a:effectLst/>
              <a:latin typeface="+mn-lt"/>
              <a:ea typeface="+mn-ea"/>
              <a:cs typeface="+mn-cs"/>
            </a:rPr>
          </a:br>
          <a:r>
            <a:rPr lang="en-US" sz="1400" b="1" i="1">
              <a:solidFill>
                <a:srgbClr val="FF0000"/>
              </a:solidFill>
              <a:latin typeface="+mn-lt"/>
              <a:ea typeface="+mn-ea"/>
              <a:cs typeface="+mn-cs"/>
            </a:rPr>
            <a:t>I am only trying to put concern for the Lilliput effect in its proper place relative</a:t>
          </a:r>
          <a:r>
            <a:rPr lang="en-US" sz="1400" b="1" i="1" baseline="0">
              <a:solidFill>
                <a:srgbClr val="FF0000"/>
              </a:solidFill>
              <a:latin typeface="+mn-lt"/>
              <a:ea typeface="+mn-ea"/>
              <a:cs typeface="+mn-cs"/>
            </a:rPr>
            <a:t> to (and well below) several</a:t>
          </a:r>
          <a:r>
            <a:rPr lang="en-US" sz="1400" b="1" i="1">
              <a:solidFill>
                <a:srgbClr val="FF0000"/>
              </a:solidFill>
              <a:latin typeface="+mn-lt"/>
              <a:ea typeface="+mn-ea"/>
              <a:cs typeface="+mn-cs"/>
            </a:rPr>
            <a:t> other concerns</a:t>
          </a:r>
          <a:r>
            <a:rPr lang="en-US" sz="1400" b="1" i="1" baseline="0">
              <a:solidFill>
                <a:srgbClr val="FF0000"/>
              </a:solidFill>
              <a:latin typeface="+mn-lt"/>
              <a:ea typeface="+mn-ea"/>
              <a:cs typeface="+mn-cs"/>
            </a:rPr>
            <a:t> on which we should concentrate to avoid</a:t>
          </a:r>
          <a:r>
            <a:rPr lang="en-US" sz="1400" b="1" i="1">
              <a:solidFill>
                <a:srgbClr val="FF0000"/>
              </a:solidFill>
              <a:latin typeface="+mn-lt"/>
              <a:ea typeface="+mn-ea"/>
              <a:cs typeface="+mn-cs"/>
            </a:rPr>
            <a:t> compromising objectives required for truly immersive stereographs.</a:t>
          </a:r>
        </a:p>
        <a:p>
          <a:pPr rtl="0"/>
          <a:br>
            <a:rPr lang="en-US" sz="1200" b="1">
              <a:solidFill>
                <a:schemeClr val="accent5">
                  <a:lumMod val="75000"/>
                </a:schemeClr>
              </a:solidFill>
              <a:latin typeface="+mn-lt"/>
              <a:ea typeface="+mn-ea"/>
              <a:cs typeface="+mn-cs"/>
            </a:rPr>
          </a:br>
          <a:r>
            <a:rPr lang="en-US" sz="1200" b="1">
              <a:solidFill>
                <a:schemeClr val="accent5">
                  <a:lumMod val="75000"/>
                </a:schemeClr>
              </a:solidFill>
              <a:latin typeface="+mn-lt"/>
              <a:ea typeface="+mn-ea"/>
              <a:cs typeface="+mn-cs"/>
            </a:rPr>
            <a:t>Beating</a:t>
          </a:r>
          <a:r>
            <a:rPr lang="en-US" sz="1200" b="1" baseline="0">
              <a:solidFill>
                <a:schemeClr val="accent5">
                  <a:lumMod val="75000"/>
                </a:schemeClr>
              </a:solidFill>
              <a:latin typeface="+mn-lt"/>
              <a:ea typeface="+mn-ea"/>
              <a:cs typeface="+mn-cs"/>
            </a:rPr>
            <a:t> this fear of the Lilliput effect to death...  </a:t>
          </a:r>
          <a:r>
            <a:rPr lang="en-US" sz="1200" b="1">
              <a:solidFill>
                <a:schemeClr val="accent5">
                  <a:lumMod val="75000"/>
                </a:schemeClr>
              </a:solidFill>
              <a:latin typeface="+mn-lt"/>
              <a:ea typeface="+mn-ea"/>
              <a:cs typeface="+mn-cs"/>
            </a:rPr>
            <a:t>I have a view of Half Dome taken from Glacier Point, with the twin</a:t>
          </a:r>
          <a:r>
            <a:rPr lang="en-US" sz="1200" b="1" baseline="0">
              <a:solidFill>
                <a:schemeClr val="accent5">
                  <a:lumMod val="75000"/>
                </a:schemeClr>
              </a:solidFill>
              <a:latin typeface="+mn-lt"/>
              <a:ea typeface="+mn-ea"/>
              <a:cs typeface="+mn-cs"/>
            </a:rPr>
            <a:t> </a:t>
          </a:r>
          <a:r>
            <a:rPr lang="en-US" sz="1200" b="1">
              <a:solidFill>
                <a:schemeClr val="accent5">
                  <a:lumMod val="75000"/>
                </a:schemeClr>
              </a:solidFill>
              <a:latin typeface="+mn-lt"/>
              <a:ea typeface="+mn-ea"/>
              <a:cs typeface="+mn-cs"/>
            </a:rPr>
            <a:t>Mamiya 7ii</a:t>
          </a:r>
          <a:r>
            <a:rPr lang="en-US" sz="1200" b="1" baseline="0">
              <a:solidFill>
                <a:schemeClr val="accent5">
                  <a:lumMod val="75000"/>
                </a:schemeClr>
              </a:solidFill>
              <a:latin typeface="+mn-lt"/>
              <a:ea typeface="+mn-ea"/>
              <a:cs typeface="+mn-cs"/>
            </a:rPr>
            <a:t> rig using 43mm lenses</a:t>
          </a:r>
          <a:r>
            <a:rPr lang="en-US" sz="1200" b="1">
              <a:solidFill>
                <a:schemeClr val="accent5">
                  <a:lumMod val="75000"/>
                </a:schemeClr>
              </a:solidFill>
              <a:latin typeface="+mn-lt"/>
              <a:ea typeface="+mn-ea"/>
              <a:cs typeface="+mn-cs"/>
            </a:rPr>
            <a:t> at a base of 475mm (18.7 inches), with Nears at 11.6m (38 ft.).   No one - absolutely no one who has seen that view and several other landscapes I've taken with stereo bases that are much greater than 65mm, mentions the Lilliput effect.  And in the case of this particular hyperstereograph - which is nowhere</a:t>
          </a:r>
          <a:r>
            <a:rPr lang="en-US" sz="1200" b="1" baseline="0">
              <a:solidFill>
                <a:schemeClr val="accent5">
                  <a:lumMod val="75000"/>
                </a:schemeClr>
              </a:solidFill>
              <a:latin typeface="+mn-lt"/>
              <a:ea typeface="+mn-ea"/>
              <a:cs typeface="+mn-cs"/>
            </a:rPr>
            <a:t> near as hyper as many of David Lee's highly accaimed landscapes views- </a:t>
          </a:r>
          <a:r>
            <a:rPr lang="en-US" sz="1200" b="1">
              <a:solidFill>
                <a:schemeClr val="accent5">
                  <a:lumMod val="75000"/>
                </a:schemeClr>
              </a:solidFill>
              <a:latin typeface="+mn-lt"/>
              <a:ea typeface="+mn-ea"/>
              <a:cs typeface="+mn-cs"/>
            </a:rPr>
            <a:t>I have</a:t>
          </a:r>
          <a:r>
            <a:rPr lang="en-US" sz="1200" b="1" baseline="0">
              <a:solidFill>
                <a:schemeClr val="accent5">
                  <a:lumMod val="75000"/>
                </a:schemeClr>
              </a:solidFill>
              <a:latin typeface="+mn-lt"/>
              <a:ea typeface="+mn-ea"/>
              <a:cs typeface="+mn-cs"/>
            </a:rPr>
            <a:t> to </a:t>
          </a:r>
          <a:r>
            <a:rPr lang="en-US" sz="1200" b="1">
              <a:solidFill>
                <a:schemeClr val="accent5">
                  <a:lumMod val="75000"/>
                </a:schemeClr>
              </a:solidFill>
              <a:latin typeface="+mn-lt"/>
              <a:ea typeface="+mn-ea"/>
              <a:cs typeface="+mn-cs"/>
            </a:rPr>
            <a:t>tell people</a:t>
          </a:r>
          <a:r>
            <a:rPr lang="en-US" sz="1200" b="1" baseline="0">
              <a:solidFill>
                <a:schemeClr val="accent5">
                  <a:lumMod val="75000"/>
                </a:schemeClr>
              </a:solidFill>
              <a:latin typeface="+mn-lt"/>
              <a:ea typeface="+mn-ea"/>
              <a:cs typeface="+mn-cs"/>
            </a:rPr>
            <a:t>, even experienced stereographers, that</a:t>
          </a:r>
          <a:r>
            <a:rPr lang="en-US" sz="1200" b="1">
              <a:solidFill>
                <a:schemeClr val="accent5">
                  <a:lumMod val="75000"/>
                </a:schemeClr>
              </a:solidFill>
              <a:latin typeface="+mn-lt"/>
              <a:ea typeface="+mn-ea"/>
              <a:cs typeface="+mn-cs"/>
            </a:rPr>
            <a:t> the vegetation</a:t>
          </a:r>
          <a:r>
            <a:rPr lang="en-US" sz="1200" b="1" baseline="0">
              <a:solidFill>
                <a:schemeClr val="accent5">
                  <a:lumMod val="75000"/>
                </a:schemeClr>
              </a:solidFill>
              <a:latin typeface="+mn-lt"/>
              <a:ea typeface="+mn-ea"/>
              <a:cs typeface="+mn-cs"/>
            </a:rPr>
            <a:t> seen </a:t>
          </a:r>
          <a:r>
            <a:rPr lang="en-US" sz="1200" b="1">
              <a:solidFill>
                <a:schemeClr val="accent5">
                  <a:lumMod val="75000"/>
                </a:schemeClr>
              </a:solidFill>
              <a:latin typeface="+mn-lt"/>
              <a:ea typeface="+mn-ea"/>
              <a:cs typeface="+mn-cs"/>
            </a:rPr>
            <a:t>growing out of a crack in</a:t>
          </a:r>
          <a:r>
            <a:rPr lang="en-US" sz="1200" b="1" baseline="0">
              <a:solidFill>
                <a:schemeClr val="accent5">
                  <a:lumMod val="75000"/>
                </a:schemeClr>
              </a:solidFill>
              <a:latin typeface="+mn-lt"/>
              <a:ea typeface="+mn-ea"/>
              <a:cs typeface="+mn-cs"/>
            </a:rPr>
            <a:t> a </a:t>
          </a:r>
          <a:r>
            <a:rPr lang="en-US" sz="1200" b="1">
              <a:solidFill>
                <a:schemeClr val="accent5">
                  <a:lumMod val="75000"/>
                </a:schemeClr>
              </a:solidFill>
              <a:latin typeface="+mn-lt"/>
              <a:ea typeface="+mn-ea"/>
              <a:cs typeface="+mn-cs"/>
            </a:rPr>
            <a:t>foreground slab</a:t>
          </a:r>
          <a:r>
            <a:rPr lang="en-US" sz="1200" b="1" baseline="0">
              <a:solidFill>
                <a:schemeClr val="accent5">
                  <a:lumMod val="75000"/>
                </a:schemeClr>
              </a:solidFill>
              <a:latin typeface="+mn-lt"/>
              <a:ea typeface="+mn-ea"/>
              <a:cs typeface="+mn-cs"/>
            </a:rPr>
            <a:t> of typical Sierras </a:t>
          </a:r>
          <a:r>
            <a:rPr lang="en-US" sz="1200" b="1">
              <a:solidFill>
                <a:schemeClr val="accent5">
                  <a:lumMod val="75000"/>
                </a:schemeClr>
              </a:solidFill>
              <a:latin typeface="+mn-lt"/>
              <a:ea typeface="+mn-ea"/>
              <a:cs typeface="+mn-cs"/>
            </a:rPr>
            <a:t>granite, is not some type of weed, but rather,</a:t>
          </a:r>
          <a:r>
            <a:rPr lang="en-US" sz="1200" b="1" baseline="0">
              <a:solidFill>
                <a:schemeClr val="accent5">
                  <a:lumMod val="75000"/>
                </a:schemeClr>
              </a:solidFill>
              <a:latin typeface="+mn-lt"/>
              <a:ea typeface="+mn-ea"/>
              <a:cs typeface="+mn-cs"/>
            </a:rPr>
            <a:t> a </a:t>
          </a:r>
          <a:r>
            <a:rPr lang="en-US" sz="1200" b="1">
              <a:solidFill>
                <a:schemeClr val="accent5">
                  <a:lumMod val="75000"/>
                </a:schemeClr>
              </a:solidFill>
              <a:latin typeface="+mn-lt"/>
              <a:ea typeface="+mn-ea"/>
              <a:cs typeface="+mn-cs"/>
            </a:rPr>
            <a:t>shrub (measuring about a meter in height, not a mere six inches or so).</a:t>
          </a:r>
          <a:r>
            <a:rPr lang="en-US" sz="1200" b="1" baseline="0">
              <a:solidFill>
                <a:schemeClr val="accent5">
                  <a:lumMod val="75000"/>
                </a:schemeClr>
              </a:solidFill>
              <a:latin typeface="+mn-lt"/>
              <a:ea typeface="+mn-ea"/>
              <a:cs typeface="+mn-cs"/>
            </a:rPr>
            <a:t>  Everyone struggles to believe it!  </a:t>
          </a:r>
          <a:r>
            <a:rPr lang="en-US" sz="1200" b="1">
              <a:solidFill>
                <a:schemeClr val="accent5">
                  <a:lumMod val="75000"/>
                </a:schemeClr>
              </a:solidFill>
              <a:latin typeface="+mn-lt"/>
              <a:ea typeface="+mn-ea"/>
              <a:cs typeface="+mn-cs"/>
            </a:rPr>
            <a:t>Their brains cling to the belief that their eyes cannot possibly be any farther apart than </a:t>
          </a:r>
          <a:r>
            <a:rPr lang="en-US" sz="1200" b="1">
              <a:solidFill>
                <a:srgbClr val="0070C0"/>
              </a:solidFill>
              <a:latin typeface="+mn-lt"/>
              <a:ea typeface="+mn-ea"/>
              <a:cs typeface="+mn-cs"/>
            </a:rPr>
            <a:t>usual, </a:t>
          </a:r>
          <a:r>
            <a:rPr lang="en-US" sz="1400" b="1" i="1" u="none">
              <a:solidFill>
                <a:srgbClr val="7030A0"/>
              </a:solidFill>
              <a:latin typeface="+mn-lt"/>
              <a:ea typeface="+mn-ea"/>
              <a:cs typeface="+mn-cs"/>
            </a:rPr>
            <a:t>so the Lilliput effect is strongly in effect, but... people not only fail to detect it, they reject my alerting them to its impact</a:t>
          </a:r>
          <a:r>
            <a:rPr lang="en-US" sz="1200" b="1" i="1" u="none">
              <a:solidFill>
                <a:srgbClr val="7030A0"/>
              </a:solidFill>
              <a:latin typeface="+mn-lt"/>
              <a:ea typeface="+mn-ea"/>
              <a:cs typeface="+mn-cs"/>
            </a:rPr>
            <a:t>.</a:t>
          </a:r>
          <a:r>
            <a:rPr lang="en-US" sz="1200" b="1">
              <a:solidFill>
                <a:srgbClr val="FF0000"/>
              </a:solidFill>
              <a:latin typeface="+mn-lt"/>
              <a:ea typeface="+mn-ea"/>
              <a:cs typeface="+mn-cs"/>
            </a:rPr>
            <a:t>  </a:t>
          </a:r>
          <a:r>
            <a:rPr lang="en-US" sz="1200" b="1">
              <a:solidFill>
                <a:schemeClr val="accent5">
                  <a:lumMod val="75000"/>
                </a:schemeClr>
              </a:solidFill>
              <a:latin typeface="+mn-lt"/>
              <a:ea typeface="+mn-ea"/>
              <a:cs typeface="+mn-cs"/>
            </a:rPr>
            <a:t>They WANT to believe they are seeing weeds growing out of that granite crack that runs from near to mid-frame, and a few people, experienced photographers, have even marveled at the extreme DoF.</a:t>
          </a:r>
          <a:r>
            <a:rPr lang="en-US" sz="1200" b="1" baseline="0">
              <a:solidFill>
                <a:schemeClr val="accent5">
                  <a:lumMod val="75000"/>
                </a:schemeClr>
              </a:solidFill>
              <a:latin typeface="+mn-lt"/>
              <a:ea typeface="+mn-ea"/>
              <a:cs typeface="+mn-cs"/>
            </a:rPr>
            <a:t>  LOL</a:t>
          </a:r>
          <a:r>
            <a:rPr lang="en-US" sz="1200" b="1">
              <a:solidFill>
                <a:schemeClr val="accent5">
                  <a:lumMod val="75000"/>
                </a:schemeClr>
              </a:solidFill>
              <a:latin typeface="+mn-lt"/>
              <a:ea typeface="+mn-ea"/>
              <a:cs typeface="+mn-cs"/>
            </a:rPr>
            <a:t>  </a:t>
          </a:r>
          <a:br>
            <a:rPr lang="en-US" sz="1200" b="1">
              <a:solidFill>
                <a:schemeClr val="accent5">
                  <a:lumMod val="75000"/>
                </a:schemeClr>
              </a:solidFill>
              <a:latin typeface="+mn-lt"/>
              <a:ea typeface="+mn-ea"/>
              <a:cs typeface="+mn-cs"/>
            </a:rPr>
          </a:br>
          <a:br>
            <a:rPr lang="en-US" sz="1200" b="1">
              <a:solidFill>
                <a:schemeClr val="accent5">
                  <a:lumMod val="75000"/>
                </a:schemeClr>
              </a:solidFill>
              <a:latin typeface="+mn-lt"/>
              <a:ea typeface="+mn-ea"/>
              <a:cs typeface="+mn-cs"/>
            </a:rPr>
          </a:br>
          <a:r>
            <a:rPr lang="en-US" sz="1400" b="1">
              <a:solidFill>
                <a:srgbClr val="7030A0"/>
              </a:solidFill>
              <a:latin typeface="+mn-lt"/>
              <a:ea typeface="+mn-ea"/>
              <a:cs typeface="+mn-cs"/>
            </a:rPr>
            <a:t>Such is the freedom from complaints or annoyance of the Lilliput effect, when shooting well-composed,</a:t>
          </a:r>
          <a:r>
            <a:rPr lang="en-US" sz="1400" b="1" baseline="0">
              <a:solidFill>
                <a:srgbClr val="7030A0"/>
              </a:solidFill>
              <a:latin typeface="+mn-lt"/>
              <a:ea typeface="+mn-ea"/>
              <a:cs typeface="+mn-cs"/>
            </a:rPr>
            <a:t> hyperstereo landscapes</a:t>
          </a:r>
          <a:r>
            <a:rPr lang="en-US" sz="1400" b="1">
              <a:solidFill>
                <a:srgbClr val="7030A0"/>
              </a:solidFill>
              <a:latin typeface="+mn-lt"/>
              <a:ea typeface="+mn-ea"/>
              <a:cs typeface="+mn-cs"/>
            </a:rPr>
            <a:t>.  Of that same view, I</a:t>
          </a:r>
          <a:r>
            <a:rPr lang="en-US" sz="1400" b="1" baseline="0">
              <a:solidFill>
                <a:srgbClr val="7030A0"/>
              </a:solidFill>
              <a:latin typeface="+mn-lt"/>
              <a:ea typeface="+mn-ea"/>
              <a:cs typeface="+mn-cs"/>
            </a:rPr>
            <a:t> have</a:t>
          </a:r>
          <a:r>
            <a:rPr lang="en-US" sz="1400" b="1">
              <a:solidFill>
                <a:srgbClr val="7030A0"/>
              </a:solidFill>
              <a:latin typeface="+mn-lt"/>
              <a:ea typeface="+mn-ea"/>
              <a:cs typeface="+mn-cs"/>
            </a:rPr>
            <a:t> even had people say, "Oh, look at that little tree standing all</a:t>
          </a:r>
          <a:r>
            <a:rPr lang="en-US" sz="1400" b="1" baseline="0">
              <a:solidFill>
                <a:srgbClr val="7030A0"/>
              </a:solidFill>
              <a:latin typeface="+mn-lt"/>
              <a:ea typeface="+mn-ea"/>
              <a:cs typeface="+mn-cs"/>
            </a:rPr>
            <a:t> by itself</a:t>
          </a:r>
          <a:r>
            <a:rPr lang="en-US" sz="1400" b="1">
              <a:solidFill>
                <a:srgbClr val="7030A0"/>
              </a:solidFill>
              <a:latin typeface="+mn-lt"/>
              <a:ea typeface="+mn-ea"/>
              <a:cs typeface="+mn-cs"/>
            </a:rPr>
            <a:t> on that rocky point!"  (It's at about the center of the frame, with the valley floor</a:t>
          </a:r>
          <a:r>
            <a:rPr lang="en-US" sz="1400" b="1" baseline="0">
              <a:solidFill>
                <a:srgbClr val="7030A0"/>
              </a:solidFill>
              <a:latin typeface="+mn-lt"/>
              <a:ea typeface="+mn-ea"/>
              <a:cs typeface="+mn-cs"/>
            </a:rPr>
            <a:t> visible far </a:t>
          </a:r>
          <a:r>
            <a:rPr lang="en-US" sz="1400" b="1">
              <a:solidFill>
                <a:srgbClr val="7030A0"/>
              </a:solidFill>
              <a:latin typeface="+mn-lt"/>
              <a:ea typeface="+mn-ea"/>
              <a:cs typeface="+mn-cs"/>
            </a:rPr>
            <a:t>below and to the left,</a:t>
          </a:r>
          <a:r>
            <a:rPr lang="en-US" sz="1400" b="1" baseline="0">
              <a:solidFill>
                <a:srgbClr val="7030A0"/>
              </a:solidFill>
              <a:latin typeface="+mn-lt"/>
              <a:ea typeface="+mn-ea"/>
              <a:cs typeface="+mn-cs"/>
            </a:rPr>
            <a:t> with </a:t>
          </a:r>
          <a:r>
            <a:rPr lang="en-US" sz="1400" b="1">
              <a:solidFill>
                <a:srgbClr val="7030A0"/>
              </a:solidFill>
              <a:latin typeface="+mn-lt"/>
              <a:ea typeface="+mn-ea"/>
              <a:cs typeface="+mn-cs"/>
            </a:rPr>
            <a:t>Half Dome's entire height visible beyond and rising well above the</a:t>
          </a:r>
          <a:r>
            <a:rPr lang="en-US" sz="1400" b="1" baseline="0">
              <a:solidFill>
                <a:srgbClr val="7030A0"/>
              </a:solidFill>
              <a:latin typeface="+mn-lt"/>
              <a:ea typeface="+mn-ea"/>
              <a:cs typeface="+mn-cs"/>
            </a:rPr>
            <a:t> camera elevation</a:t>
          </a:r>
          <a:r>
            <a:rPr lang="en-US" sz="1400" b="1">
              <a:solidFill>
                <a:srgbClr val="7030A0"/>
              </a:solidFill>
              <a:latin typeface="+mn-lt"/>
              <a:ea typeface="+mn-ea"/>
              <a:cs typeface="+mn-cs"/>
            </a:rPr>
            <a:t>.)  They are thoroughly</a:t>
          </a:r>
          <a:r>
            <a:rPr lang="en-US" sz="1400" b="1" baseline="0">
              <a:solidFill>
                <a:srgbClr val="7030A0"/>
              </a:solidFill>
              <a:latin typeface="+mn-lt"/>
              <a:ea typeface="+mn-ea"/>
              <a:cs typeface="+mn-cs"/>
            </a:rPr>
            <a:t> </a:t>
          </a:r>
          <a:r>
            <a:rPr lang="en-US" sz="1400" b="1">
              <a:solidFill>
                <a:srgbClr val="7030A0"/>
              </a:solidFill>
              <a:latin typeface="+mn-lt"/>
              <a:ea typeface="+mn-ea"/>
              <a:cs typeface="+mn-cs"/>
            </a:rPr>
            <a:t>surprised when I reset</a:t>
          </a:r>
          <a:r>
            <a:rPr lang="en-US" sz="1400" b="1" baseline="0">
              <a:solidFill>
                <a:srgbClr val="7030A0"/>
              </a:solidFill>
              <a:latin typeface="+mn-lt"/>
              <a:ea typeface="+mn-ea"/>
              <a:cs typeface="+mn-cs"/>
            </a:rPr>
            <a:t> their thinking with</a:t>
          </a:r>
          <a:r>
            <a:rPr lang="en-US" sz="1400" b="1">
              <a:solidFill>
                <a:srgbClr val="7030A0"/>
              </a:solidFill>
              <a:latin typeface="+mn-lt"/>
              <a:ea typeface="+mn-ea"/>
              <a:cs typeface="+mn-cs"/>
            </a:rPr>
            <a:t>, "I estimate that tree is at least 70 ft. tall. You think it's no</a:t>
          </a:r>
          <a:r>
            <a:rPr lang="en-US" sz="1400" b="1" baseline="0">
              <a:solidFill>
                <a:srgbClr val="7030A0"/>
              </a:solidFill>
              <a:latin typeface="+mn-lt"/>
              <a:ea typeface="+mn-ea"/>
              <a:cs typeface="+mn-cs"/>
            </a:rPr>
            <a:t> taller than a</a:t>
          </a:r>
          <a:r>
            <a:rPr lang="en-US" sz="1400" b="1">
              <a:solidFill>
                <a:srgbClr val="7030A0"/>
              </a:solidFill>
              <a:latin typeface="+mn-lt"/>
              <a:ea typeface="+mn-ea"/>
              <a:cs typeface="+mn-cs"/>
            </a:rPr>
            <a:t> typical</a:t>
          </a:r>
          <a:r>
            <a:rPr lang="en-US" sz="1400" b="1" baseline="0">
              <a:solidFill>
                <a:srgbClr val="7030A0"/>
              </a:solidFill>
              <a:latin typeface="+mn-lt"/>
              <a:ea typeface="+mn-ea"/>
              <a:cs typeface="+mn-cs"/>
            </a:rPr>
            <a:t> </a:t>
          </a:r>
          <a:r>
            <a:rPr lang="en-US" sz="1400" b="1">
              <a:solidFill>
                <a:srgbClr val="7030A0"/>
              </a:solidFill>
              <a:latin typeface="+mn-lt"/>
              <a:ea typeface="+mn-ea"/>
              <a:cs typeface="+mn-cs"/>
            </a:rPr>
            <a:t>Christmas tree because your eyes are currently 18.5 inches apart."  What?</a:t>
          </a:r>
        </a:p>
        <a:p>
          <a:pPr rtl="0"/>
          <a:br>
            <a:rPr lang="en-US" sz="1200" b="1">
              <a:solidFill>
                <a:schemeClr val="accent5">
                  <a:lumMod val="75000"/>
                </a:schemeClr>
              </a:solidFill>
              <a:latin typeface="+mn-lt"/>
              <a:ea typeface="+mn-ea"/>
              <a:cs typeface="+mn-cs"/>
            </a:rPr>
          </a:br>
          <a:r>
            <a:rPr lang="en-US" sz="1200" b="1">
              <a:solidFill>
                <a:schemeClr val="accent5">
                  <a:lumMod val="75000"/>
                </a:schemeClr>
              </a:solidFill>
              <a:latin typeface="+mn-lt"/>
              <a:ea typeface="+mn-ea"/>
              <a:cs typeface="+mn-cs"/>
            </a:rPr>
            <a:t>So, yes, there</a:t>
          </a:r>
          <a:r>
            <a:rPr lang="en-US" sz="1200" b="1" baseline="0">
              <a:solidFill>
                <a:schemeClr val="accent5">
                  <a:lumMod val="75000"/>
                </a:schemeClr>
              </a:solidFill>
              <a:latin typeface="+mn-lt"/>
              <a:ea typeface="+mn-ea"/>
              <a:cs typeface="+mn-cs"/>
            </a:rPr>
            <a:t> is</a:t>
          </a:r>
          <a:r>
            <a:rPr lang="en-US" sz="1200" b="1">
              <a:solidFill>
                <a:schemeClr val="accent5">
                  <a:lumMod val="75000"/>
                </a:schemeClr>
              </a:solidFill>
              <a:latin typeface="+mn-lt"/>
              <a:ea typeface="+mn-ea"/>
              <a:cs typeface="+mn-cs"/>
            </a:rPr>
            <a:t> no escaping the fact that everything "shrinks" as the stereo base increases above 65mm, but depending on the subject content and composition, </a:t>
          </a:r>
          <a:r>
            <a:rPr lang="en-US" sz="1200" b="1" i="1">
              <a:solidFill>
                <a:schemeClr val="accent5">
                  <a:lumMod val="75000"/>
                </a:schemeClr>
              </a:solidFill>
              <a:latin typeface="+mn-lt"/>
              <a:ea typeface="+mn-ea"/>
              <a:cs typeface="+mn-cs"/>
            </a:rPr>
            <a:t>it can be no cause for concern</a:t>
          </a:r>
          <a:r>
            <a:rPr lang="en-US" sz="1200" b="1">
              <a:solidFill>
                <a:schemeClr val="accent5">
                  <a:lumMod val="75000"/>
                </a:schemeClr>
              </a:solidFill>
              <a:latin typeface="+mn-lt"/>
              <a:ea typeface="+mn-ea"/>
              <a:cs typeface="+mn-cs"/>
            </a:rPr>
            <a:t>.  People will still say, "I feel like I'm standing there," if you can get everything else right, as is required to maximize immersion.   </a:t>
          </a:r>
          <a:br>
            <a:rPr lang="en-US" sz="1200" b="1">
              <a:solidFill>
                <a:schemeClr val="accent5">
                  <a:lumMod val="75000"/>
                </a:schemeClr>
              </a:solidFill>
              <a:latin typeface="+mn-lt"/>
              <a:ea typeface="+mn-ea"/>
              <a:cs typeface="+mn-cs"/>
            </a:rPr>
          </a:br>
          <a:br>
            <a:rPr lang="en-US" sz="1200" b="1">
              <a:solidFill>
                <a:schemeClr val="accent5">
                  <a:lumMod val="75000"/>
                </a:schemeClr>
              </a:solidFill>
              <a:latin typeface="+mn-lt"/>
              <a:ea typeface="+mn-ea"/>
              <a:cs typeface="+mn-cs"/>
            </a:rPr>
          </a:br>
          <a:r>
            <a:rPr lang="en-US" sz="1200" b="1">
              <a:solidFill>
                <a:schemeClr val="accent5">
                  <a:lumMod val="75000"/>
                </a:schemeClr>
              </a:solidFill>
              <a:latin typeface="+mn-lt"/>
              <a:ea typeface="+mn-ea"/>
              <a:cs typeface="+mn-cs"/>
            </a:rPr>
            <a:t>Hint:  If it's speed you need, increasing the base by 1.414x will allow you to open up one more stop (for a faster shutter speed), if you can compose a shallower subject space - framing a more distant Near when Fars at Infinity remain in the frame (or by sufficiently excluding Infinity subjects, to frame a subject space that fits the smaller f-Number, while maintaining the current Near.)  Doing so will not compromise either your required final image resolution or your desired % of MAOFD!  Get yourself a laser rangefinder and a means for calcualting base on the fly, if you hope to have consistent success with variable-base, constant deviation stereography.</a:t>
          </a:r>
          <a:br>
            <a:rPr lang="en-US" sz="1400" b="1">
              <a:solidFill>
                <a:srgbClr val="7030A0"/>
              </a:solidFill>
              <a:latin typeface="+mn-lt"/>
              <a:ea typeface="+mn-ea"/>
              <a:cs typeface="+mn-cs"/>
            </a:rPr>
          </a:br>
          <a:endParaRPr lang="en-US" sz="1400" b="1">
            <a:solidFill>
              <a:srgbClr val="7030A0"/>
            </a:solidFill>
            <a:latin typeface="+mn-lt"/>
            <a:ea typeface="+mn-ea"/>
            <a:cs typeface="+mn-cs"/>
          </a:endParaRPr>
        </a:p>
        <a:p>
          <a:pPr rtl="0"/>
          <a:r>
            <a:rPr lang="en-US" sz="1200" b="1">
              <a:solidFill>
                <a:schemeClr val="accent5">
                  <a:lumMod val="75000"/>
                </a:schemeClr>
              </a:solidFill>
              <a:latin typeface="+mn-lt"/>
              <a:ea typeface="+mn-ea"/>
              <a:cs typeface="+mn-cs"/>
            </a:rPr>
            <a:t>Last</a:t>
          </a:r>
          <a:r>
            <a:rPr lang="en-US" sz="1200" b="1" baseline="0">
              <a:solidFill>
                <a:schemeClr val="accent5">
                  <a:lumMod val="75000"/>
                </a:schemeClr>
              </a:solidFill>
              <a:latin typeface="+mn-lt"/>
              <a:ea typeface="+mn-ea"/>
              <a:cs typeface="+mn-cs"/>
            </a:rPr>
            <a:t> word on this subject:   Rather than mounting a pair of Hasselblad 903 SWCs base-to-base, by embracing the possibility of managing the </a:t>
          </a:r>
          <a:r>
            <a:rPr lang="en-US" sz="1200" b="1">
              <a:solidFill>
                <a:schemeClr val="accent5">
                  <a:lumMod val="75000"/>
                </a:schemeClr>
              </a:solidFill>
              <a:latin typeface="+mn-lt"/>
              <a:ea typeface="+mn-ea"/>
              <a:cs typeface="+mn-cs"/>
            </a:rPr>
            <a:t>Lilliput effect with careful composition, the ideal MF3D rig for landscape might actually be twinned Hasselblad 903 SWCs - mounted side-by-side on a parallel</a:t>
          </a:r>
          <a:r>
            <a:rPr lang="en-US" sz="1200" b="1" baseline="0">
              <a:solidFill>
                <a:schemeClr val="accent5">
                  <a:lumMod val="75000"/>
                </a:schemeClr>
              </a:solidFill>
              <a:latin typeface="+mn-lt"/>
              <a:ea typeface="+mn-ea"/>
              <a:cs typeface="+mn-cs"/>
            </a:rPr>
            <a:t> bar, where the resulting minimum base of 224mm, combined with the short 38mm lenses, equivalent to </a:t>
          </a:r>
          <a:r>
            <a:rPr lang="en-US" sz="1200" b="1">
              <a:solidFill>
                <a:schemeClr val="accent5">
                  <a:lumMod val="75000"/>
                </a:schemeClr>
              </a:solidFill>
              <a:latin typeface="+mn-lt"/>
              <a:ea typeface="+mn-ea"/>
              <a:cs typeface="+mn-cs"/>
            </a:rPr>
            <a:t>the 24mm in</a:t>
          </a:r>
          <a:r>
            <a:rPr lang="en-US" sz="1200" b="1" baseline="0">
              <a:solidFill>
                <a:schemeClr val="accent5">
                  <a:lumMod val="75000"/>
                </a:schemeClr>
              </a:solidFill>
              <a:latin typeface="+mn-lt"/>
              <a:ea typeface="+mn-ea"/>
              <a:cs typeface="+mn-cs"/>
            </a:rPr>
            <a:t> 35mm format, after</a:t>
          </a:r>
          <a:r>
            <a:rPr lang="en-US" sz="1200" b="1">
              <a:solidFill>
                <a:schemeClr val="accent5">
                  <a:lumMod val="75000"/>
                </a:schemeClr>
              </a:solidFill>
              <a:latin typeface="+mn-lt"/>
              <a:ea typeface="+mn-ea"/>
              <a:cs typeface="+mn-cs"/>
            </a:rPr>
            <a:t> cropping to 50x50mm,</a:t>
          </a:r>
          <a:r>
            <a:rPr lang="en-US" sz="1200" b="1" baseline="0">
              <a:solidFill>
                <a:schemeClr val="accent5">
                  <a:lumMod val="75000"/>
                </a:schemeClr>
              </a:solidFill>
              <a:latin typeface="+mn-lt"/>
              <a:ea typeface="+mn-ea"/>
              <a:cs typeface="+mn-cs"/>
            </a:rPr>
            <a:t> </a:t>
          </a:r>
          <a:r>
            <a:rPr lang="en-US" sz="1200" b="1" baseline="0">
              <a:solidFill>
                <a:srgbClr val="00B0F0"/>
              </a:solidFill>
              <a:latin typeface="+mn-lt"/>
              <a:ea typeface="+mn-ea"/>
              <a:cs typeface="+mn-cs"/>
            </a:rPr>
            <a:t>would give you a Key f-Number of only 7.37</a:t>
          </a:r>
          <a:r>
            <a:rPr lang="en-US" sz="1200" b="1" baseline="0">
              <a:solidFill>
                <a:schemeClr val="accent5">
                  <a:lumMod val="75000"/>
                </a:schemeClr>
              </a:solidFill>
              <a:latin typeface="+mn-lt"/>
              <a:ea typeface="+mn-ea"/>
              <a:cs typeface="+mn-cs"/>
            </a:rPr>
            <a:t> </a:t>
          </a:r>
          <a:r>
            <a:rPr lang="en-US" sz="1200" b="1" baseline="0">
              <a:solidFill>
                <a:srgbClr val="00B0F0"/>
              </a:solidFill>
              <a:latin typeface="+mn-lt"/>
              <a:ea typeface="+mn-ea"/>
              <a:cs typeface="+mn-cs"/>
            </a:rPr>
            <a:t>(or f/8) </a:t>
          </a:r>
          <a:r>
            <a:rPr lang="en-US" sz="1200" b="1" baseline="0">
              <a:solidFill>
                <a:schemeClr val="accent5">
                  <a:lumMod val="75000"/>
                </a:schemeClr>
              </a:solidFill>
              <a:latin typeface="+mn-lt"/>
              <a:ea typeface="+mn-ea"/>
              <a:cs typeface="+mn-cs"/>
            </a:rPr>
            <a:t>for a desired final image resolution of 8 lp/mm at a virtual image distance of 25cm, while also recording a minimum 70% of MAOFD for a typical, adjustable-focus 75mm stereo viewer.  The Hasselblad 903 SWCs (1982 or later, with the better Prontor shutters, not Compur), will cost a lot less than a pair of used Mamiya 7ii bodies with 43mm lenses, but don't miss Ken Rockwell's comments at the links above.  There are many ways to boil this egg - but the </a:t>
          </a:r>
          <a:r>
            <a:rPr lang="en-US" sz="1200" b="1" baseline="0">
              <a:solidFill>
                <a:srgbClr val="00B0F0"/>
              </a:solidFill>
              <a:latin typeface="+mn-lt"/>
              <a:ea typeface="+mn-ea"/>
              <a:cs typeface="+mn-cs"/>
            </a:rPr>
            <a:t>Key f-Number </a:t>
          </a:r>
          <a:r>
            <a:rPr lang="en-US" sz="1200" b="1" baseline="0">
              <a:solidFill>
                <a:schemeClr val="accent5">
                  <a:lumMod val="75000"/>
                </a:schemeClr>
              </a:solidFill>
              <a:latin typeface="+mn-lt"/>
              <a:ea typeface="+mn-ea"/>
              <a:cs typeface="+mn-cs"/>
            </a:rPr>
            <a:t>calculations can help you to make smart decisions.</a:t>
          </a:r>
          <a:endParaRPr lang="en-US" sz="1200" b="1">
            <a:solidFill>
              <a:schemeClr val="accent5">
                <a:lumMod val="75000"/>
              </a:schemeClr>
            </a:solidFill>
            <a:latin typeface="+mn-lt"/>
            <a:ea typeface="+mn-ea"/>
            <a:cs typeface="+mn-cs"/>
          </a:endParaRPr>
        </a:p>
        <a:p>
          <a:pPr algn="l"/>
          <a:endParaRPr lang="en-US" sz="800"/>
        </a:p>
      </xdr:txBody>
    </xdr:sp>
    <xdr:clientData/>
  </xdr:oneCellAnchor>
  <xdr:twoCellAnchor editAs="oneCell">
    <xdr:from>
      <xdr:col>1</xdr:col>
      <xdr:colOff>190501</xdr:colOff>
      <xdr:row>151</xdr:row>
      <xdr:rowOff>0</xdr:rowOff>
    </xdr:from>
    <xdr:to>
      <xdr:col>10</xdr:col>
      <xdr:colOff>140787</xdr:colOff>
      <xdr:row>171</xdr:row>
      <xdr:rowOff>184571</xdr:rowOff>
    </xdr:to>
    <xdr:pic>
      <xdr:nvPicPr>
        <xdr:cNvPr id="2" name="Picture 1">
          <a:extLst>
            <a:ext uri="{FF2B5EF4-FFF2-40B4-BE49-F238E27FC236}">
              <a16:creationId xmlns:a16="http://schemas.microsoft.com/office/drawing/2014/main" id="{760F1EBC-F248-41CD-53C7-2519AFB4C985}"/>
            </a:ext>
          </a:extLst>
        </xdr:cNvPr>
        <xdr:cNvPicPr>
          <a:picLocks noChangeAspect="1"/>
        </xdr:cNvPicPr>
      </xdr:nvPicPr>
      <xdr:blipFill>
        <a:blip xmlns:r="http://schemas.openxmlformats.org/officeDocument/2006/relationships" r:embed="rId3"/>
        <a:stretch>
          <a:fillRect/>
        </a:stretch>
      </xdr:blipFill>
      <xdr:spPr>
        <a:xfrm>
          <a:off x="435430" y="28030714"/>
          <a:ext cx="5828571" cy="3885714"/>
        </a:xfrm>
        <a:prstGeom prst="rect">
          <a:avLst/>
        </a:prstGeom>
        <a:effectLst>
          <a:outerShdw blurRad="292100" dist="50800" dir="5400000" algn="ctr" rotWithShape="0">
            <a:srgbClr val="000000">
              <a:alpha val="84000"/>
            </a:srgbClr>
          </a:outerShdw>
        </a:effec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0</xdr:col>
      <xdr:colOff>141513</xdr:colOff>
      <xdr:row>3</xdr:row>
      <xdr:rowOff>27215</xdr:rowOff>
    </xdr:from>
    <xdr:ext cx="16796657" cy="39389957"/>
    <xdr:sp macro="" textlink="">
      <xdr:nvSpPr>
        <xdr:cNvPr id="2" name="TextBox 1">
          <a:extLst>
            <a:ext uri="{FF2B5EF4-FFF2-40B4-BE49-F238E27FC236}">
              <a16:creationId xmlns:a16="http://schemas.microsoft.com/office/drawing/2014/main" id="{6E014329-6C8F-40F7-8195-B40922B3D288}"/>
            </a:ext>
          </a:extLst>
        </xdr:cNvPr>
        <xdr:cNvSpPr txBox="1"/>
      </xdr:nvSpPr>
      <xdr:spPr>
        <a:xfrm>
          <a:off x="141513" y="625929"/>
          <a:ext cx="16796657" cy="39389957"/>
        </a:xfrm>
        <a:prstGeom prst="rect">
          <a:avLst/>
        </a:prstGeom>
        <a:noFill/>
        <a:ln>
          <a:solidFill>
            <a:schemeClr val="accent1"/>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b="1">
              <a:solidFill>
                <a:schemeClr val="tx1"/>
              </a:solidFill>
              <a:effectLst/>
              <a:latin typeface="+mn-lt"/>
              <a:ea typeface="+mn-ea"/>
              <a:cs typeface="+mn-cs"/>
            </a:rPr>
            <a:t>=======================================================================================================================================================================================================================================</a:t>
          </a:r>
          <a:br>
            <a:rPr lang="en-US" sz="1100" b="1">
              <a:solidFill>
                <a:schemeClr val="tx1"/>
              </a:solidFill>
              <a:effectLst/>
              <a:latin typeface="+mn-lt"/>
              <a:ea typeface="+mn-ea"/>
              <a:cs typeface="+mn-cs"/>
            </a:rPr>
          </a:br>
          <a:br>
            <a:rPr lang="en-US" sz="1100" b="1">
              <a:solidFill>
                <a:schemeClr val="tx1"/>
              </a:solidFill>
              <a:effectLst/>
              <a:latin typeface="+mn-lt"/>
              <a:ea typeface="+mn-ea"/>
              <a:cs typeface="+mn-cs"/>
            </a:rPr>
          </a:br>
          <a:r>
            <a:rPr lang="en-US" sz="1200" b="1">
              <a:solidFill>
                <a:srgbClr val="980CC4"/>
              </a:solidFill>
              <a:effectLst/>
              <a:latin typeface="+mn-lt"/>
              <a:ea typeface="+mn-ea"/>
              <a:cs typeface="+mn-cs"/>
            </a:rPr>
            <a:t>From: Michael Davis </a:t>
          </a:r>
          <a:br>
            <a:rPr lang="en-US" sz="1200" b="1">
              <a:solidFill>
                <a:srgbClr val="980CC4"/>
              </a:solidFill>
              <a:effectLst/>
              <a:latin typeface="+mn-lt"/>
              <a:ea typeface="+mn-ea"/>
              <a:cs typeface="+mn-cs"/>
            </a:rPr>
          </a:br>
          <a:r>
            <a:rPr lang="en-US" sz="1200" b="1">
              <a:solidFill>
                <a:srgbClr val="980CC4"/>
              </a:solidFill>
              <a:effectLst/>
              <a:latin typeface="+mn-lt"/>
              <a:ea typeface="+mn-ea"/>
              <a:cs typeface="+mn-cs"/>
            </a:rPr>
            <a:t>Date: July 12, 2023 at 8:13:23 PM CDT</a:t>
          </a:r>
          <a:br>
            <a:rPr lang="en-US" sz="1200">
              <a:solidFill>
                <a:schemeClr val="tx1"/>
              </a:solidFill>
              <a:effectLst/>
              <a:latin typeface="+mn-lt"/>
              <a:ea typeface="+mn-ea"/>
              <a:cs typeface="+mn-cs"/>
            </a:rPr>
          </a:br>
          <a:endParaRPr lang="en-US" sz="1200">
            <a:solidFill>
              <a:schemeClr val="tx1"/>
            </a:solidFill>
            <a:effectLst/>
            <a:latin typeface="+mn-lt"/>
            <a:ea typeface="+mn-ea"/>
            <a:cs typeface="+mn-cs"/>
          </a:endParaRPr>
        </a:p>
        <a:p>
          <a:r>
            <a:rPr lang="en-US" sz="1200">
              <a:solidFill>
                <a:srgbClr val="0070C0"/>
              </a:solidFill>
              <a:effectLst/>
              <a:latin typeface="+mn-lt"/>
              <a:ea typeface="+mn-ea"/>
              <a:cs typeface="+mn-cs"/>
            </a:rPr>
            <a:t>Hi!</a:t>
          </a:r>
        </a:p>
        <a:p>
          <a:r>
            <a:rPr lang="en-US" sz="1200">
              <a:solidFill>
                <a:srgbClr val="0070C0"/>
              </a:solidFill>
              <a:effectLst/>
              <a:latin typeface="+mn-lt"/>
              <a:ea typeface="+mn-ea"/>
              <a:cs typeface="+mn-cs"/>
            </a:rPr>
            <a:t> </a:t>
          </a:r>
        </a:p>
        <a:p>
          <a:r>
            <a:rPr lang="en-US" sz="1200" b="0" i="1">
              <a:solidFill>
                <a:srgbClr val="0070C0"/>
              </a:solidFill>
              <a:effectLst/>
              <a:latin typeface="+mn-lt"/>
              <a:ea typeface="+mn-ea"/>
              <a:cs typeface="+mn-cs"/>
            </a:rPr>
            <a:t>[REDACTED]</a:t>
          </a:r>
          <a:br>
            <a:rPr lang="en-US" sz="1200" b="1" i="1">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200">
              <a:solidFill>
                <a:srgbClr val="0070C0"/>
              </a:solidFill>
              <a:effectLst/>
              <a:latin typeface="+mn-lt"/>
              <a:ea typeface="+mn-ea"/>
              <a:cs typeface="+mn-cs"/>
            </a:rPr>
            <a:t>Quoting a paragraph found on the main worksheet of my </a:t>
          </a:r>
          <a:r>
            <a:rPr lang="en-US" sz="1200" b="1">
              <a:solidFill>
                <a:srgbClr val="0070C0"/>
              </a:solidFill>
              <a:effectLst/>
              <a:latin typeface="+mn-lt"/>
              <a:ea typeface="+mn-ea"/>
              <a:cs typeface="+mn-cs"/>
            </a:rPr>
            <a:t>Key f-Number</a:t>
          </a:r>
          <a:r>
            <a:rPr lang="en-US" sz="1200">
              <a:solidFill>
                <a:srgbClr val="0070C0"/>
              </a:solidFill>
              <a:effectLst/>
              <a:latin typeface="+mn-lt"/>
              <a:ea typeface="+mn-ea"/>
              <a:cs typeface="+mn-cs"/>
            </a:rPr>
            <a:t> Excel workbook:</a:t>
          </a:r>
        </a:p>
        <a:p>
          <a:r>
            <a:rPr lang="en-US" sz="1200">
              <a:solidFill>
                <a:srgbClr val="0070C0"/>
              </a:solidFill>
              <a:effectLst/>
              <a:latin typeface="+mn-lt"/>
              <a:ea typeface="+mn-ea"/>
              <a:cs typeface="+mn-cs"/>
            </a:rPr>
            <a:t> </a:t>
          </a:r>
        </a:p>
        <a:p>
          <a:pPr lvl="1"/>
          <a:r>
            <a:rPr lang="en-US" sz="1200">
              <a:solidFill>
                <a:srgbClr val="00B0F0"/>
              </a:solidFill>
              <a:effectLst/>
              <a:latin typeface="+mn-lt"/>
              <a:ea typeface="+mn-ea"/>
              <a:cs typeface="+mn-cs"/>
            </a:rPr>
            <a:t>We first have to evaluate your system's ability to actually make use of a Key f-Number.  If either of the calculated Key f-Numbers, above, are greater than your Maximum Available f-Number at the Camera Lenses, the fixed-base system as a whole is a FAIL, taking into account your specified values for Camera FL (Fc) and Stereo Base (B). FAIL means that the fixed-base system cannot be used to record OFDs equal to, much less greater than, your specified minimum % of MAOFD Desired (M), while also achieving your Desired Minimum Final Image Resolution at the calculated Magnifications had with your specified Viewer FL (Fv), when a user focuses an adjustable-focus viewer at the Virtual Image Distance (Di) extremes of 254mm (10 inches) or 1,000,000mm (Infinity).  </a:t>
          </a:r>
          <a:r>
            <a:rPr lang="en-US" sz="1200" b="1">
              <a:solidFill>
                <a:srgbClr val="00B0F0"/>
              </a:solidFill>
              <a:effectLst/>
              <a:latin typeface="+mn-lt"/>
              <a:ea typeface="+mn-ea"/>
              <a:cs typeface="+mn-cs"/>
            </a:rPr>
            <a:t>A Di value of Infinity is actually more challenging than Di = 254mm, due to the lower Magnification at Infinity allowing you to shoot intrinsically deeper subject spaces without forcing Circles of Confusion (CoCs) recorded at the film plane to become large enough (at the Nears or Fars), to inhibit your Desired Minimum Final Image Resolution, after magnification.  </a:t>
          </a:r>
          <a:r>
            <a:rPr lang="en-US" sz="1200">
              <a:solidFill>
                <a:srgbClr val="00B0F0"/>
              </a:solidFill>
              <a:effectLst/>
              <a:latin typeface="+mn-lt"/>
              <a:ea typeface="+mn-ea"/>
              <a:cs typeface="+mn-cs"/>
            </a:rPr>
            <a:t>Read that again.  </a:t>
          </a:r>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 </a:t>
          </a:r>
        </a:p>
        <a:p>
          <a:r>
            <a:rPr lang="en-US" sz="1200" b="0" i="1">
              <a:solidFill>
                <a:srgbClr val="0070C0"/>
              </a:solidFill>
              <a:effectLst/>
              <a:latin typeface="+mn-lt"/>
              <a:ea typeface="+mn-ea"/>
              <a:cs typeface="+mn-cs"/>
            </a:rPr>
            <a:t>[REDACTED]</a:t>
          </a:r>
          <a:endParaRPr lang="en-US" sz="1200" b="0">
            <a:solidFill>
              <a:srgbClr val="0070C0"/>
            </a:solidFill>
            <a:effectLst/>
            <a:latin typeface="+mn-lt"/>
            <a:ea typeface="+mn-ea"/>
            <a:cs typeface="+mn-cs"/>
          </a:endParaRP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You have to recognize the "holistic" nature of solving for a Key f-Number.  Calculating it for the highest viewer magnification (Di = 254mm), instead of for the lowest viewer magnification (Di = Infinity), is "interesting," but impractical, unless you have good reason to routinely produce views that are optimized for viewers that are fix-focused at Di = 254mm.</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The goal here is to produce views that satisfy both ...</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 your choice of a Desired Final Image Resolution, expressed in lp/mm for a viewing distance of 254mm (a variable that I use to calculate the value for Ca, as used in the Key f-Number equation) </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AND </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your Desired % of MAOFD...</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 in every view, for the worst case circumstances experienced in a typical (75mm) viewer.  Worst case actually happens at Di = Infinity, not at Di = 254mm, for the reason described in the paragraph I've quoted above. </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I, too, was initially surprised by this and had to ponder it for quite some time, before realizing that the subject space depths, and thus the DoF requirements, would not be the same for the two extremes of Di, for any specified constant minimum deviation recorded on film, when also shooting for a specified constant minimum final image resolution. 😋  </a:t>
          </a:r>
        </a:p>
        <a:p>
          <a:r>
            <a:rPr lang="en-US" sz="1200">
              <a:solidFill>
                <a:srgbClr val="0070C0"/>
              </a:solidFill>
              <a:effectLst/>
              <a:latin typeface="+mn-lt"/>
              <a:ea typeface="+mn-ea"/>
              <a:cs typeface="+mn-cs"/>
            </a:rPr>
            <a:t> </a:t>
          </a:r>
        </a:p>
        <a:p>
          <a:r>
            <a:rPr lang="en-US" sz="1200" b="0" i="1">
              <a:solidFill>
                <a:srgbClr val="0070C0"/>
              </a:solidFill>
              <a:effectLst/>
              <a:latin typeface="+mn-lt"/>
              <a:ea typeface="+mn-ea"/>
              <a:cs typeface="+mn-cs"/>
            </a:rPr>
            <a:t>[REDACTED]</a:t>
          </a:r>
          <a:endParaRPr lang="en-US" sz="1200" b="0">
            <a:solidFill>
              <a:srgbClr val="0070C0"/>
            </a:solidFill>
            <a:effectLst/>
            <a:latin typeface="+mn-lt"/>
            <a:ea typeface="+mn-ea"/>
            <a:cs typeface="+mn-cs"/>
          </a:endParaRP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Mike</a:t>
          </a:r>
        </a:p>
        <a:p>
          <a:pPr marL="0" marR="0" lvl="0" indent="0" defTabSz="914400" eaLnBrk="1" fontAlgn="auto" latinLnBrk="0" hangingPunct="1">
            <a:lnSpc>
              <a:spcPct val="100000"/>
            </a:lnSpc>
            <a:spcBef>
              <a:spcPts val="0"/>
            </a:spcBef>
            <a:spcAft>
              <a:spcPts val="0"/>
            </a:spcAft>
            <a:buClrTx/>
            <a:buSzTx/>
            <a:buFontTx/>
            <a:buNone/>
            <a:tabLst/>
            <a:defRPr/>
          </a:pPr>
          <a:br>
            <a:rPr lang="en-US" sz="1200">
              <a:solidFill>
                <a:srgbClr val="0070C0"/>
              </a:solidFill>
              <a:effectLst/>
              <a:latin typeface="+mn-lt"/>
              <a:ea typeface="+mn-ea"/>
              <a:cs typeface="+mn-cs"/>
            </a:rPr>
          </a:br>
          <a:r>
            <a:rPr lang="en-US" sz="1200" b="1">
              <a:solidFill>
                <a:sysClr val="windowText" lastClr="000000"/>
              </a:solidFill>
              <a:effectLst/>
              <a:latin typeface="+mn-lt"/>
              <a:ea typeface="+mn-ea"/>
              <a:cs typeface="+mn-cs"/>
            </a:rPr>
            <a:t>==================================================</a:t>
          </a:r>
          <a:r>
            <a:rPr lang="en-US" sz="1100" b="1">
              <a:solidFill>
                <a:sysClr val="windowText" lastClr="000000"/>
              </a:solidFill>
              <a:effectLst/>
              <a:latin typeface="+mn-lt"/>
              <a:ea typeface="+mn-ea"/>
              <a:cs typeface="+mn-cs"/>
            </a:rPr>
            <a:t>=====================================================================================================================================================================================</a:t>
          </a:r>
        </a:p>
        <a:p>
          <a:endParaRPr lang="en-US" sz="1200">
            <a:solidFill>
              <a:schemeClr val="tx1"/>
            </a:solidFill>
            <a:effectLst/>
            <a:latin typeface="+mn-lt"/>
            <a:ea typeface="+mn-ea"/>
            <a:cs typeface="+mn-cs"/>
          </a:endParaRPr>
        </a:p>
        <a:p>
          <a:r>
            <a:rPr lang="en-US" sz="1200" b="1">
              <a:solidFill>
                <a:srgbClr val="980CC4"/>
              </a:solidFill>
              <a:effectLst/>
              <a:latin typeface="+mn-lt"/>
              <a:ea typeface="+mn-ea"/>
              <a:cs typeface="+mn-cs"/>
            </a:rPr>
            <a:t>From: Michael Davis </a:t>
          </a:r>
          <a:br>
            <a:rPr lang="en-US" sz="1200" b="1">
              <a:solidFill>
                <a:srgbClr val="980CC4"/>
              </a:solidFill>
              <a:effectLst/>
              <a:latin typeface="+mn-lt"/>
              <a:ea typeface="+mn-ea"/>
              <a:cs typeface="+mn-cs"/>
            </a:rPr>
          </a:br>
          <a:r>
            <a:rPr lang="en-US" sz="1200" b="1">
              <a:solidFill>
                <a:srgbClr val="980CC4"/>
              </a:solidFill>
              <a:effectLst/>
              <a:latin typeface="+mn-lt"/>
              <a:ea typeface="+mn-ea"/>
              <a:cs typeface="+mn-cs"/>
            </a:rPr>
            <a:t>Date: July 13, 2023 at 12:57:43 PM CDT</a:t>
          </a:r>
          <a:br>
            <a:rPr lang="en-US" sz="1200">
              <a:solidFill>
                <a:schemeClr val="tx1"/>
              </a:solidFill>
              <a:effectLst/>
              <a:latin typeface="+mn-lt"/>
              <a:ea typeface="+mn-ea"/>
              <a:cs typeface="+mn-cs"/>
            </a:rPr>
          </a:br>
          <a:endParaRPr lang="en-US" sz="1200">
            <a:solidFill>
              <a:schemeClr val="tx1"/>
            </a:solidFill>
            <a:effectLst/>
            <a:latin typeface="+mn-lt"/>
            <a:ea typeface="+mn-ea"/>
            <a:cs typeface="+mn-cs"/>
          </a:endParaRPr>
        </a:p>
        <a:p>
          <a:r>
            <a:rPr lang="en-US" sz="1200">
              <a:solidFill>
                <a:srgbClr val="0070C0"/>
              </a:solidFill>
              <a:effectLst/>
              <a:latin typeface="+mn-lt"/>
              <a:ea typeface="+mn-ea"/>
              <a:cs typeface="+mn-cs"/>
            </a:rPr>
            <a:t>Hi!</a:t>
          </a:r>
        </a:p>
        <a:p>
          <a:r>
            <a:rPr lang="en-US" sz="1200">
              <a:solidFill>
                <a:srgbClr val="0070C0"/>
              </a:solidFill>
              <a:effectLst/>
              <a:latin typeface="+mn-lt"/>
              <a:ea typeface="+mn-ea"/>
              <a:cs typeface="+mn-cs"/>
            </a:rPr>
            <a:t> </a:t>
          </a:r>
        </a:p>
        <a:p>
          <a:r>
            <a:rPr lang="en-US" sz="1200" b="0" i="1">
              <a:solidFill>
                <a:srgbClr val="0070C0"/>
              </a:solidFill>
              <a:effectLst/>
              <a:latin typeface="+mn-lt"/>
              <a:ea typeface="+mn-ea"/>
              <a:cs typeface="+mn-cs"/>
            </a:rPr>
            <a:t>[REDACTED]</a:t>
          </a:r>
          <a:endParaRPr lang="en-US" sz="1200" b="0">
            <a:solidFill>
              <a:srgbClr val="0070C0"/>
            </a:solidFill>
            <a:effectLst/>
            <a:latin typeface="+mn-lt"/>
            <a:ea typeface="+mn-ea"/>
            <a:cs typeface="+mn-cs"/>
          </a:endParaRP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Meanwhile, repeating myself and elaborating...</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A Di value of Infinity is more challenging than Di = 254mm, due to the lower magnification at Infinity allowing you to shoot intrinsically deeper subject spaces, while still ensuring that CoCs recorded at the film plane don't become large enough (at the Nears or Fars) to inhibit your Desired Minimum Final Image Resolution, after magnification.  </a:t>
          </a:r>
        </a:p>
        <a:p>
          <a:r>
            <a:rPr lang="en-US" sz="1200">
              <a:solidFill>
                <a:srgbClr val="0070C0"/>
              </a:solidFill>
              <a:effectLst/>
              <a:latin typeface="+mn-lt"/>
              <a:ea typeface="+mn-ea"/>
              <a:cs typeface="+mn-cs"/>
            </a:rPr>
            <a:t> </a:t>
          </a:r>
        </a:p>
        <a:p>
          <a:r>
            <a:rPr lang="en-US" sz="1200" b="1">
              <a:solidFill>
                <a:srgbClr val="0070C0"/>
              </a:solidFill>
              <a:effectLst/>
              <a:latin typeface="+mn-lt"/>
              <a:ea typeface="+mn-ea"/>
              <a:cs typeface="+mn-cs"/>
            </a:rPr>
            <a:t>Solving for the f-Number at which Di, Base, Ca, Fv, Fc, and M are always CONSTANT means finding real-world subject spaces that NOMINALLY require the calculated Key f-Number to achieve both of your subjectively specified minimums (for % of MAOFD and for final image resolution).  </a:t>
          </a:r>
        </a:p>
        <a:p>
          <a:r>
            <a:rPr lang="en-US" sz="1200">
              <a:solidFill>
                <a:srgbClr val="0070C0"/>
              </a:solidFill>
              <a:effectLst/>
              <a:latin typeface="+mn-lt"/>
              <a:ea typeface="+mn-ea"/>
              <a:cs typeface="+mn-cs"/>
            </a:rPr>
            <a:t> </a:t>
          </a:r>
        </a:p>
        <a:p>
          <a:r>
            <a:rPr lang="en-US" sz="1200" b="1">
              <a:solidFill>
                <a:srgbClr val="0070C0"/>
              </a:solidFill>
              <a:effectLst/>
              <a:latin typeface="+mn-lt"/>
              <a:ea typeface="+mn-ea"/>
              <a:cs typeface="+mn-cs"/>
            </a:rPr>
            <a:t>Every subject space shot when relying on the Key f-Number to achieve these goals MUST be a subject space that NOMINALLY requires that f-Number for sufficiently small, diffraction-compensating CoCs.  Presto!  You can consistently create view after view that all meet your subjective requirements for both depth and resolution at the fastest possible shutter speed for the current lighting and ISO.  This is Knut Andersson's contribution to stereographic technique, with my addition of precise calculation of Ca, rather than choosing that figure somewhat arbitrarily, as even Di Marzio would.  Ironically, unlike print making, stereo viewers provide us with foreknowledge of the magnification and viewing distances - which is what I found most appealing about stereography, when transitioning from 2D stereography - the ability to calculate a maximum permissible CoC diameter for use in DoF calculations, that would never be found either insufficient (yielding unwanted, visible selective focus) nor excessive (requiring smaller apertures than needed, with correspondingly slower shutter speeds).  </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Prior to Knut Andersson’s idea to rearrange the Di Marzio-Davis equation to solve for N, marking that value of N on a DoFMaster disk, I always relied on use of an HP 48G+ programmable calculator where, thanks to RPN, I can easily solve for any variable in any stored equation - my practice being to measure Near and Far distances with a laser rangefinder, to first use a traditional DoF equation to determine the nominal f-Number for sufficiently small diffraction-compensating CoCs, also yielding the distance at which I must precisely focus, again using the laser rangefinder to locate a target on which to focus, even if doing so requires temporarily rotating the twin rig or even walking the entire tripod a few feet to get within range of something textured on which to focus PRECISELY - at the calculated focus distance.  Only then do I separately perform a Base calculation, adhering to a CONSTANT resolution and CONSTANT deviation school of thought.  Knut's idea had never occurred to me!</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Pre-calculating a Key F-Number kills two birds with one stone, but Knut now owns a laser rangefinder as do a handful of 2D followers of my high-resolution techniques, and one 3D shooter having recently announced his intention to leave his Base fixed (minimized to 141mm with his RB67 twin rig and 50mm lenses), carrying only the Key f-Number equipped DoFMaster disk I prepared for him and the laser rangefinder he has had for many years. I am eager to hear of his results.</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My calculation of the maximum permissible diameter for circles of confusion, is done exactly as I have done it for many years in my quest for high resolution 2D photography, taking into account the anticipated enlargement factor, the anticipated viewing distance AND the desired final image resolution.  Those factors alone will equip your DoF calculator of choice with a Max. CoC diameter that controls only the spread function of defocus, without regard for the fact that the spread function of diffraction combines with defocus to inhibit your desired final image resolution, after magnification, as viewed at the anticipated viewing distance.  I have a tab in the Workbook that discusses how my quick and dirty means of shrinking the calculated value of Ca, by a factor of 1.414, sloppily deals with diffraction very effectively, while making the working f-Number one stop larger than that necessary for taming defocus alone – imposing longer exposures, but, as I like to say:  </a:t>
          </a:r>
          <a:r>
            <a:rPr lang="en-US" sz="1200" b="1" i="1">
              <a:solidFill>
                <a:srgbClr val="FF0000"/>
              </a:solidFill>
              <a:effectLst/>
              <a:latin typeface="+mn-lt"/>
              <a:ea typeface="+mn-ea"/>
              <a:cs typeface="+mn-cs"/>
            </a:rPr>
            <a:t>All things are possible in both 2D and 3D photography, if you are willing to compromise final image resolution. If not, suffer – there are no free rides.  </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And talk about "non-intuitive," many people know that stopping down increases the size of diffraction's Airy disks.  See the Rayleigh Theorem. What they don't know is that adding additional defocus (by stopping down beyond the f-Number nominally required for sufficient DoF) actually reduces the combined effect of diffraction and defocus, together!  The two spread functions cannot simply be summed, not even with the popular summing of reciprocals or the sqrt of reciprocals.</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Astronomers, like G.B. Airy, were and are only concerned about diffraction, because they are essentially focusing on an infinitely flat subject space.  We terrestrial photographers don't have that luxury, but the rules which apply so perfectly to diffraction alone, get warped when Airy disks are combined with circles of confusion.  Warped in a good way – stopping down actually decreases the total spread function diameter had when combining defocus and diffraction.  Again, see the relevant tab (worksheet) in my Excel workbook.</a:t>
          </a:r>
        </a:p>
        <a:p>
          <a:r>
            <a:rPr lang="en-US" sz="1200">
              <a:solidFill>
                <a:srgbClr val="0070C0"/>
              </a:solidFill>
              <a:effectLst/>
              <a:latin typeface="+mn-lt"/>
              <a:ea typeface="+mn-ea"/>
              <a:cs typeface="+mn-cs"/>
            </a:rPr>
            <a:t> </a:t>
          </a:r>
        </a:p>
        <a:p>
          <a:r>
            <a:rPr lang="en-US" sz="1200" b="1">
              <a:solidFill>
                <a:srgbClr val="0070C0"/>
              </a:solidFill>
              <a:effectLst/>
              <a:latin typeface="+mn-lt"/>
              <a:ea typeface="+mn-ea"/>
              <a:cs typeface="+mn-cs"/>
            </a:rPr>
            <a:t>Anyway, the impact on the Key f-Number's defense of a CONSTANT Desired Final Image Resolution, when challenged by the higher magnification at Di = 254mm, is not as great as the impact on the Key f-Number's defense of a CONSTANT Desired % of MAOFD, when challenged by the deeper subject spaces required for that desired OFD, with the lower magnification imposed when Di = Infinity. This is definitely not intuitive.  Feel free to read it again. </a:t>
          </a:r>
          <a:endParaRPr lang="en-US" sz="1200">
            <a:solidFill>
              <a:srgbClr val="0070C0"/>
            </a:solidFill>
            <a:effectLst/>
            <a:latin typeface="+mn-lt"/>
            <a:ea typeface="+mn-ea"/>
            <a:cs typeface="+mn-cs"/>
          </a:endParaRPr>
        </a:p>
        <a:p>
          <a:r>
            <a:rPr lang="en-US" sz="1200">
              <a:solidFill>
                <a:srgbClr val="0070C0"/>
              </a:solidFill>
              <a:effectLst/>
              <a:latin typeface="+mn-lt"/>
              <a:ea typeface="+mn-ea"/>
              <a:cs typeface="+mn-cs"/>
            </a:rPr>
            <a:t> </a:t>
          </a:r>
        </a:p>
        <a:p>
          <a:r>
            <a:rPr lang="en-US" sz="1200" b="1">
              <a:solidFill>
                <a:srgbClr val="0070C0"/>
              </a:solidFill>
              <a:effectLst/>
              <a:latin typeface="+mn-lt"/>
              <a:ea typeface="+mn-ea"/>
              <a:cs typeface="+mn-cs"/>
            </a:rPr>
            <a:t>In other words, lowering the viewer magnification literally requires shooting deeper subject spaces in order to achieve your desired minimum OFD, expressed as % of MAOFD.  And those deeper subject spaces require larger f-Numbers, in order to achieve your desired final image resolution, despite the lower viewer magnification.  (Goose bumps?)</a:t>
          </a:r>
          <a:endParaRPr lang="en-US" sz="1200">
            <a:solidFill>
              <a:srgbClr val="0070C0"/>
            </a:solidFill>
            <a:effectLst/>
            <a:latin typeface="+mn-lt"/>
            <a:ea typeface="+mn-ea"/>
            <a:cs typeface="+mn-cs"/>
          </a:endParaRP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Regarding how I mount my views…</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0" i="1">
              <a:solidFill>
                <a:srgbClr val="0070C0"/>
              </a:solidFill>
              <a:effectLst/>
              <a:latin typeface="+mn-lt"/>
              <a:ea typeface="+mn-ea"/>
              <a:cs typeface="+mn-cs"/>
            </a:rPr>
            <a:t>[REDACTED]</a:t>
          </a:r>
          <a:endParaRPr lang="en-US" sz="1200" b="0">
            <a:solidFill>
              <a:srgbClr val="0070C0"/>
            </a:solidFill>
            <a:effectLst/>
            <a:latin typeface="+mn-lt"/>
            <a:ea typeface="+mn-ea"/>
            <a:cs typeface="+mn-cs"/>
          </a:endParaRP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There are GOOD reasons for mounting Nears at or just beyond the Window, even when striving to achieve OFDs less than MAOFD (i.e., 70% of MAOFD, as I always do).</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Many people</a:t>
          </a:r>
          <a:r>
            <a:rPr lang="en-US" sz="1200" b="0">
              <a:solidFill>
                <a:srgbClr val="0070C0"/>
              </a:solidFill>
              <a:effectLst/>
              <a:latin typeface="+mn-lt"/>
              <a:ea typeface="+mn-ea"/>
              <a:cs typeface="+mn-cs"/>
            </a:rPr>
            <a:t>, </a:t>
          </a:r>
          <a:r>
            <a:rPr lang="en-US" sz="1200" b="0" i="1">
              <a:solidFill>
                <a:srgbClr val="0070C0"/>
              </a:solidFill>
              <a:effectLst/>
              <a:latin typeface="+mn-lt"/>
              <a:ea typeface="+mn-ea"/>
              <a:cs typeface="+mn-cs"/>
            </a:rPr>
            <a:t>[REDACTED]</a:t>
          </a:r>
          <a:r>
            <a:rPr lang="en-US" sz="1200" b="0">
              <a:solidFill>
                <a:srgbClr val="0070C0"/>
              </a:solidFill>
              <a:effectLst/>
              <a:latin typeface="+mn-lt"/>
              <a:ea typeface="+mn-ea"/>
              <a:cs typeface="+mn-cs"/>
            </a:rPr>
            <a:t>, </a:t>
          </a:r>
          <a:r>
            <a:rPr lang="en-US" sz="1200">
              <a:solidFill>
                <a:srgbClr val="0070C0"/>
              </a:solidFill>
              <a:effectLst/>
              <a:latin typeface="+mn-lt"/>
              <a:ea typeface="+mn-ea"/>
              <a:cs typeface="+mn-cs"/>
            </a:rPr>
            <a:t>argue for always mounting Far Homologs at Infinity, instead of at something short of Infinity, yet these very same people often fail to define exactly WHERE Infinity resides, except to say, correctly, yet nevertheless ambiguously, that it's where the eyes are parallel.  But THAT is ALWAYS equal to Lens Separation, which many believe should be adjustable, failing to understand that any small amount of distortion suffered when the user's eyes go off-axis, yet are still within the so-called clear aperture of, hopefully, large diameter achromats (50mm!), pales in comparison to the discomfort and fatigue caused when attempting to fuse Far homologs that have a separation greater than the lens separation! Our eyes never have to diverge with everyday vision.</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They are innocently OBLIVIOUS to the fact that some people will be using viewers with shorter FLs than they anticipate and some people will be focusing viewers more closely than others - both of which will exacerbate the probability of having to diverge their eyes to fuse not only the Far homologs, but perhaps a significant percentage of the homolog pairs that reside closer than the farthest homologs.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Sadly, the Matej Bohac MF viewer is a divergence nightmare, having a lens separation that's only 1mm greater than the 62mm window separation.  Sigh...  If someone records a view with OFD = 100% of MAOFD (i.e. 100% of 75mm/30), mounting the Nears at the Window will force a user's eyes to diverge for any homolog pair greater than 63mm, all the way out to MAOFD, at 64.5mm (for 75mm viewing lenses.)  Nearly 2/3 of the Z-axis will be impossible to fuse without diverging the eyes!</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Mounting Nears at or just beyond the Window will, at worst, require some additional, very natural and therefore, very comfortable convergence, when fusing Far homologs for OFDs that are less than the Lens Separation. What is lost by having to converge the eyes a bit to fuse the Far homologs?  Nothing. Nobody notices and no harm is done.</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Mounting Fars at Lens Separation, however, guarantees that SOMEBODY is going to focus a viewer more closely than Infinity or use a viewer with a shorter than anticipated FL, either of which will FORCE DIVERGENCE even when the recorded OFD is LESS than MAOFD!</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Now, just TRY and convince the perpetuators of MYTHICAL RULES OF THUMB, that they are promoting divergence when they argue for always mounting the Fars such that EVERY USER'S eyes are ALLEGEDLY, HOPEFULLY, IDEALLY ... parallel!</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Sigh...</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Meanwhile, many a rubber-eyed, well-meaning and honest reviewer of stereo viewers is very happy with the Matej Bohac viewer, despite its forced divergence and despite its too-small lens diameters.</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There is no escaping from the geometry of stereopsis.</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Thanks,</a:t>
          </a: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Mike</a:t>
          </a:r>
        </a:p>
        <a:p>
          <a:pPr marL="0" marR="0" lvl="0" indent="0" defTabSz="914400" eaLnBrk="1" fontAlgn="auto" latinLnBrk="0" hangingPunct="1">
            <a:lnSpc>
              <a:spcPct val="100000"/>
            </a:lnSpc>
            <a:spcBef>
              <a:spcPts val="0"/>
            </a:spcBef>
            <a:spcAft>
              <a:spcPts val="0"/>
            </a:spcAft>
            <a:buClrTx/>
            <a:buSzTx/>
            <a:buFontTx/>
            <a:buNone/>
            <a:tabLst/>
            <a:defRPr/>
          </a:pPr>
          <a:br>
            <a:rPr lang="en-US" sz="1200">
              <a:solidFill>
                <a:srgbClr val="0070C0"/>
              </a:solidFill>
              <a:effectLst/>
              <a:latin typeface="+mn-lt"/>
              <a:ea typeface="+mn-ea"/>
              <a:cs typeface="+mn-cs"/>
            </a:rPr>
          </a:br>
          <a:r>
            <a:rPr lang="en-US" sz="1100" b="1">
              <a:solidFill>
                <a:schemeClr val="tx1"/>
              </a:solidFill>
              <a:effectLst/>
              <a:latin typeface="+mn-lt"/>
              <a:ea typeface="+mn-ea"/>
              <a:cs typeface="+mn-cs"/>
            </a:rPr>
            <a:t>=======================================================================================================================================================================================================================================</a:t>
          </a:r>
          <a:endParaRPr lang="en-US" sz="1200">
            <a:effectLst/>
          </a:endParaRPr>
        </a:p>
        <a:p>
          <a:r>
            <a:rPr lang="en-US" sz="1200">
              <a:solidFill>
                <a:srgbClr val="0070C0"/>
              </a:solidFill>
              <a:effectLst/>
              <a:latin typeface="+mn-lt"/>
              <a:ea typeface="+mn-ea"/>
              <a:cs typeface="+mn-cs"/>
            </a:rPr>
            <a:t>  </a:t>
          </a:r>
        </a:p>
        <a:p>
          <a:r>
            <a:rPr lang="en-US" sz="1200" b="1">
              <a:solidFill>
                <a:srgbClr val="980CC4"/>
              </a:solidFill>
              <a:effectLst/>
              <a:latin typeface="+mn-lt"/>
              <a:ea typeface="+mn-ea"/>
              <a:cs typeface="+mn-cs"/>
            </a:rPr>
            <a:t>From: Michael Davis </a:t>
          </a:r>
          <a:br>
            <a:rPr lang="en-US" sz="1200" b="1">
              <a:solidFill>
                <a:srgbClr val="980CC4"/>
              </a:solidFill>
              <a:effectLst/>
              <a:latin typeface="+mn-lt"/>
              <a:ea typeface="+mn-ea"/>
              <a:cs typeface="+mn-cs"/>
            </a:rPr>
          </a:br>
          <a:r>
            <a:rPr lang="en-US" sz="1200" b="1">
              <a:solidFill>
                <a:srgbClr val="980CC4"/>
              </a:solidFill>
              <a:effectLst/>
              <a:latin typeface="+mn-lt"/>
              <a:ea typeface="+mn-ea"/>
              <a:cs typeface="+mn-cs"/>
            </a:rPr>
            <a:t>Date: July 13, 2023 at 1:58:18 PM CDT</a:t>
          </a:r>
          <a:br>
            <a:rPr lang="en-US" sz="1200">
              <a:solidFill>
                <a:schemeClr val="tx1"/>
              </a:solidFill>
              <a:effectLst/>
              <a:latin typeface="+mn-lt"/>
              <a:ea typeface="+mn-ea"/>
              <a:cs typeface="+mn-cs"/>
            </a:rPr>
          </a:br>
          <a:endParaRPr lang="en-US" sz="1200">
            <a:solidFill>
              <a:schemeClr val="tx1"/>
            </a:solidFill>
            <a:effectLst/>
            <a:latin typeface="+mn-lt"/>
            <a:ea typeface="+mn-ea"/>
            <a:cs typeface="+mn-cs"/>
          </a:endParaRPr>
        </a:p>
        <a:p>
          <a:r>
            <a:rPr lang="en-US" sz="1200">
              <a:solidFill>
                <a:srgbClr val="0070C0"/>
              </a:solidFill>
              <a:effectLst/>
              <a:latin typeface="+mn-lt"/>
              <a:ea typeface="+mn-ea"/>
              <a:cs typeface="+mn-cs"/>
            </a:rPr>
            <a:t>Hi!</a:t>
          </a:r>
        </a:p>
        <a:p>
          <a:r>
            <a:rPr lang="en-US" sz="1200">
              <a:solidFill>
                <a:srgbClr val="0070C0"/>
              </a:solidFill>
              <a:effectLst/>
              <a:latin typeface="+mn-lt"/>
              <a:ea typeface="+mn-ea"/>
              <a:cs typeface="+mn-cs"/>
            </a:rPr>
            <a:t> </a:t>
          </a:r>
        </a:p>
        <a:p>
          <a:r>
            <a:rPr lang="en-US" sz="1100" b="0" i="1">
              <a:solidFill>
                <a:srgbClr val="0070C0"/>
              </a:solidFill>
              <a:effectLst/>
              <a:latin typeface="+mn-lt"/>
              <a:ea typeface="+mn-ea"/>
              <a:cs typeface="+mn-cs"/>
            </a:rPr>
            <a:t>[REDACTED]</a:t>
          </a:r>
          <a:endParaRPr lang="en-US" sz="1200">
            <a:solidFill>
              <a:srgbClr val="0070C0"/>
            </a:solidFill>
            <a:effectLst/>
          </a:endParaRPr>
        </a:p>
        <a:p>
          <a:r>
            <a:rPr lang="en-US" sz="1200">
              <a:solidFill>
                <a:srgbClr val="0070C0"/>
              </a:solidFill>
              <a:effectLst/>
              <a:latin typeface="+mn-lt"/>
              <a:ea typeface="+mn-ea"/>
              <a:cs typeface="+mn-cs"/>
            </a:rPr>
            <a:t> </a:t>
          </a:r>
        </a:p>
        <a:p>
          <a:r>
            <a:rPr lang="en-US" sz="1200">
              <a:solidFill>
                <a:srgbClr val="0070C0"/>
              </a:solidFill>
              <a:effectLst/>
              <a:latin typeface="+mn-lt"/>
              <a:ea typeface="+mn-ea"/>
              <a:cs typeface="+mn-cs"/>
            </a:rPr>
            <a:t>Mike</a:t>
          </a:r>
        </a:p>
        <a:p>
          <a:r>
            <a:rPr lang="en-US" sz="1200">
              <a:solidFill>
                <a:srgbClr val="0070C0"/>
              </a:solidFill>
              <a:effectLst/>
              <a:latin typeface="+mn-lt"/>
              <a:ea typeface="+mn-ea"/>
              <a:cs typeface="+mn-cs"/>
            </a:rPr>
            <a:t> </a:t>
          </a:r>
        </a:p>
        <a:p>
          <a:pPr eaLnBrk="1" fontAlgn="auto" latinLnBrk="0" hangingPunct="1"/>
          <a:r>
            <a:rPr lang="en-US" sz="1100" b="1">
              <a:solidFill>
                <a:schemeClr val="tx1"/>
              </a:solidFill>
              <a:effectLst/>
              <a:latin typeface="+mn-lt"/>
              <a:ea typeface="+mn-ea"/>
              <a:cs typeface="+mn-cs"/>
            </a:rPr>
            <a:t>=======================================================================================================================================================================================================================================</a:t>
          </a:r>
          <a:endParaRPr lang="en-US" sz="1200">
            <a:effectLst/>
          </a:endParaRPr>
        </a:p>
        <a:p>
          <a:br>
            <a:rPr lang="en-US" sz="1200">
              <a:solidFill>
                <a:schemeClr val="tx1"/>
              </a:solidFill>
              <a:effectLst/>
              <a:latin typeface="+mn-lt"/>
              <a:ea typeface="+mn-ea"/>
              <a:cs typeface="+mn-cs"/>
            </a:rPr>
          </a:br>
          <a:r>
            <a:rPr lang="en-US" sz="1200" b="1">
              <a:solidFill>
                <a:srgbClr val="980CC4"/>
              </a:solidFill>
              <a:effectLst/>
              <a:latin typeface="+mn-lt"/>
              <a:ea typeface="+mn-ea"/>
              <a:cs typeface="+mn-cs"/>
            </a:rPr>
            <a:t>From: Michael Davis </a:t>
          </a:r>
          <a:br>
            <a:rPr lang="en-US" sz="1200" b="1">
              <a:solidFill>
                <a:srgbClr val="980CC4"/>
              </a:solidFill>
              <a:effectLst/>
              <a:latin typeface="+mn-lt"/>
              <a:ea typeface="+mn-ea"/>
              <a:cs typeface="+mn-cs"/>
            </a:rPr>
          </a:br>
          <a:r>
            <a:rPr lang="en-US" sz="1200" b="1">
              <a:solidFill>
                <a:srgbClr val="980CC4"/>
              </a:solidFill>
              <a:effectLst/>
              <a:latin typeface="+mn-lt"/>
              <a:ea typeface="+mn-ea"/>
              <a:cs typeface="+mn-cs"/>
            </a:rPr>
            <a:t>Date: July 18 2023 3:22:00 PM CDT</a:t>
          </a:r>
          <a:br>
            <a:rPr lang="en-US" sz="1200">
              <a:solidFill>
                <a:schemeClr val="tx1"/>
              </a:solidFill>
              <a:effectLst/>
              <a:latin typeface="+mn-lt"/>
              <a:ea typeface="+mn-ea"/>
              <a:cs typeface="+mn-cs"/>
            </a:rPr>
          </a:br>
          <a:br>
            <a:rPr lang="en-US" sz="1200">
              <a:solidFill>
                <a:schemeClr val="tx1"/>
              </a:solidFill>
              <a:effectLst/>
              <a:latin typeface="+mn-lt"/>
              <a:ea typeface="+mn-ea"/>
              <a:cs typeface="+mn-cs"/>
            </a:rPr>
          </a:br>
          <a:r>
            <a:rPr lang="en-US" sz="1200">
              <a:solidFill>
                <a:srgbClr val="0070C0"/>
              </a:solidFill>
              <a:effectLst/>
              <a:latin typeface="+mn-lt"/>
              <a:ea typeface="+mn-ea"/>
              <a:cs typeface="+mn-cs"/>
            </a:rPr>
            <a:t>Thanks for this reply!</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Bill Glickman had once discussed a binocular-like viewer similar to what you have proposed - where the film chips move with the lenses as you adjust the lens separation to match your IPD.  The problem with that approach is that 50x50 or 52x52mm MF chips will soon be overlapping each other once a user's IPD is too small to support such a design in Brewster style viewer.  It could be accomplished with a Wheatstone viewer, but then you end up with a heavy, tabletop contraption that uses a big prism or front surface mirrors.  Bill designed and made some Wheatstone-style viewers with huge prisms, but I am unfamiliar with their specifications or whether the opposing chips (facing each other) would move in tandem with any inter-ocular adjustment.  With or without that feature, large high-quality prisms are very expensive to make and front-surface mirrors are a nuisance to align and maintain.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But even when using mount apertures as small as 10x11mm (if I recall correctly) - as with a ViewMaster reel, it's important to keep the lenses centered over the Far Homologs or, more specifically, at (Window  Separation + (MAOFD * 1.2)), where MAOFD = Viewer FL/30.</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Someone named Eddie Bowers, published this page to his web site in 2007:  </a:t>
          </a:r>
          <a:br>
            <a:rPr lang="en-US" sz="1200">
              <a:solidFill>
                <a:srgbClr val="0070C0"/>
              </a:solidFill>
              <a:effectLst/>
              <a:latin typeface="+mn-lt"/>
              <a:ea typeface="+mn-ea"/>
              <a:cs typeface="+mn-cs"/>
            </a:rPr>
          </a:br>
          <a:br>
            <a:rPr lang="en-US" sz="1200">
              <a:solidFill>
                <a:schemeClr val="tx1"/>
              </a:solidFill>
              <a:effectLst/>
              <a:latin typeface="+mn-lt"/>
              <a:ea typeface="+mn-ea"/>
              <a:cs typeface="+mn-cs"/>
            </a:rPr>
          </a:br>
          <a:r>
            <a:rPr lang="en-US" sz="1200">
              <a:solidFill>
                <a:schemeClr val="tx1"/>
              </a:solidFill>
              <a:effectLst/>
              <a:latin typeface="+mn-lt"/>
              <a:ea typeface="+mn-ea"/>
              <a:cs typeface="+mn-cs"/>
            </a:rPr>
            <a:t>  </a:t>
          </a:r>
          <a:r>
            <a:rPr lang="en-US" sz="1200">
              <a:solidFill>
                <a:schemeClr val="tx1"/>
              </a:solidFill>
              <a:effectLst/>
              <a:latin typeface="+mn-lt"/>
              <a:ea typeface="+mn-ea"/>
              <a:cs typeface="+mn-cs"/>
              <a:hlinkClick xmlns:r="http://schemas.openxmlformats.org/officeDocument/2006/relationships" r:id=""/>
            </a:rPr>
            <a:t>https://vmresource.com/vviewer.htm</a:t>
          </a:r>
          <a:br>
            <a:rPr lang="en-US" sz="1200">
              <a:solidFill>
                <a:schemeClr val="tx1"/>
              </a:solidFill>
              <a:effectLst/>
              <a:latin typeface="+mn-lt"/>
              <a:ea typeface="+mn-ea"/>
              <a:cs typeface="+mn-cs"/>
            </a:rPr>
          </a:br>
          <a:br>
            <a:rPr lang="en-US" sz="1200">
              <a:solidFill>
                <a:schemeClr val="tx1"/>
              </a:solidFill>
              <a:effectLst/>
              <a:latin typeface="+mn-lt"/>
              <a:ea typeface="+mn-ea"/>
              <a:cs typeface="+mn-cs"/>
            </a:rPr>
          </a:br>
          <a:r>
            <a:rPr lang="en-US" sz="1200">
              <a:solidFill>
                <a:srgbClr val="0070C0"/>
              </a:solidFill>
              <a:effectLst/>
              <a:latin typeface="+mn-lt"/>
              <a:ea typeface="+mn-ea"/>
              <a:cs typeface="+mn-cs"/>
            </a:rPr>
            <a:t>He's referring to this viewer, that was the "latest-and-greatest" series of ViewMaster viewers at the time, called the "Virtual Viewer" - probably meant to exploit what was then a relatively new buzzword:  "Virtual Reality".</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I hope you enjoy reading his entire article, but quoting Eddie Bowers:  </a:t>
          </a:r>
          <a:r>
            <a:rPr lang="en-US" sz="1200" b="1">
              <a:solidFill>
                <a:srgbClr val="0070C0"/>
              </a:solidFill>
              <a:effectLst/>
              <a:latin typeface="+mn-lt"/>
              <a:ea typeface="+mn-ea"/>
              <a:cs typeface="+mn-cs"/>
            </a:rPr>
            <a:t>"The current design has an inter-ocular of 64.8mm. This is even smaller than the distance of the film chips themselves (65mm). This means you have to diverge your eyes even for most close objects!"</a:t>
          </a:r>
          <a:br>
            <a:rPr lang="en-US" sz="1200" b="1">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200">
              <a:solidFill>
                <a:srgbClr val="0070C0"/>
              </a:solidFill>
              <a:effectLst/>
              <a:latin typeface="+mn-lt"/>
              <a:ea typeface="+mn-ea"/>
              <a:cs typeface="+mn-cs"/>
            </a:rPr>
            <a:t>Translation:  That viewer had a Lens Separation of 64.8mm for use with a Window Separation of 65mm - making it literally IMPOSSIBLE for ANYONE to fuse any but the Nearest homolog pairs without applying a LOT of divergence.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I have a Sawyer's Model C viewer, made of black Bakelite, circa 1950.  It has low-magnification lenses at a lens separation of 65mm, exactly matching the 65mm window separation of all ViewMaster reels.  So, Sawyer's got it wrong, as did Fisher-Price, but Mattel made it worse, especially combined with using higher magnification lenses.   Surprise!  Just as the Roleidoscop was poorly designed (FL too long for the base), so was the original View Master.   LOL   </a:t>
          </a:r>
          <a:r>
            <a:rPr lang="en-US" sz="1200" b="1">
              <a:solidFill>
                <a:srgbClr val="0070C0"/>
              </a:solidFill>
              <a:effectLst/>
              <a:latin typeface="+mn-lt"/>
              <a:ea typeface="+mn-ea"/>
              <a:cs typeface="+mn-cs"/>
            </a:rPr>
            <a:t>Precedent does not guaranteed perfection.</a:t>
          </a:r>
          <a:br>
            <a:rPr lang="en-US" sz="1200" b="1">
              <a:solidFill>
                <a:srgbClr val="0070C0"/>
              </a:solidFill>
              <a:effectLst/>
              <a:latin typeface="+mn-lt"/>
              <a:ea typeface="+mn-ea"/>
              <a:cs typeface="+mn-cs"/>
            </a:rPr>
          </a:br>
          <a:br>
            <a:rPr lang="en-US" sz="1200" b="1">
              <a:solidFill>
                <a:srgbClr val="0070C0"/>
              </a:solidFill>
              <a:effectLst/>
              <a:latin typeface="+mn-lt"/>
              <a:ea typeface="+mn-ea"/>
              <a:cs typeface="+mn-cs"/>
            </a:rPr>
          </a:br>
          <a:r>
            <a:rPr lang="en-US" sz="1200">
              <a:solidFill>
                <a:srgbClr val="0070C0"/>
              </a:solidFill>
              <a:effectLst/>
              <a:latin typeface="+mn-lt"/>
              <a:ea typeface="+mn-ea"/>
              <a:cs typeface="+mn-cs"/>
            </a:rPr>
            <a:t>Bowers makes no mention of the unfortunately small lens diameter, but one could argue that since they are made of plastic or acrylic or whatever, why not make larger lenses, instead of using small lenses - especially since ViewMaster reels have that huge Window Separation - an original Sawyer's Company design flaw, repeating myself, that might have made the difference between accommodating seven views per reel, instead of only six.</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a:t>
          </a:r>
          <a:br>
            <a:rPr lang="en-US" sz="1200">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200">
              <a:solidFill>
                <a:srgbClr val="0070C0"/>
              </a:solidFill>
              <a:effectLst/>
              <a:latin typeface="+mn-lt"/>
              <a:ea typeface="+mn-ea"/>
              <a:cs typeface="+mn-cs"/>
            </a:rPr>
            <a:t>Surely, some people can diverge their eyes more readily and less painfully than others, but it's also pretty much a sure thing that divergence has (almost) never happened for any human while looking at "the real world" with bare eyes, unless they were born with eyes that are congenitally diverged (Marty Feldman).  It's also fairly commonly agreed that you can "get used" to diverging your yes, but that doesn't make it "right."</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When I read how, during the filming of </a:t>
          </a:r>
          <a:r>
            <a:rPr lang="en-US" sz="1200" b="1" i="1">
              <a:solidFill>
                <a:srgbClr val="0070C0"/>
              </a:solidFill>
              <a:effectLst/>
              <a:latin typeface="+mn-lt"/>
              <a:ea typeface="+mn-ea"/>
              <a:cs typeface="+mn-cs"/>
            </a:rPr>
            <a:t>Avatar 2 - The Way of Watery Eyes</a:t>
          </a:r>
          <a:r>
            <a:rPr lang="en-US" sz="1200">
              <a:solidFill>
                <a:srgbClr val="0070C0"/>
              </a:solidFill>
              <a:effectLst/>
              <a:latin typeface="+mn-lt"/>
              <a:ea typeface="+mn-ea"/>
              <a:cs typeface="+mn-cs"/>
            </a:rPr>
            <a:t>, James Cameron relied on a team of four or five real-time evaluators, sitting in a darkened booth, wearing some sort of VR headsets, with the task of assessing the "fusibility" of live-action scenes shot in stereo, as they were being recorded...  each with the authority to raise a red flag, so to speak, at the end of each "take"...   which would lead to a discussion with Cameron having the final word as to whether or not his fixed-base cine camera had come too close to the nearest object in the frame (always using follow-focus toe-in, no less - as if the theater audience is incapable of INDEPENDENTLY converging their eyes at any point of their choosing along the Z-axis)...  I laughed, because I instantly concluded that after just two or three days of shooting, ALL of those "depth evaluators" would have completely lost their "virginity," in terms of suffering divergence.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If there was any merit to using that "real-time evaluation" method - so that you don't end up printing scenes where either the left or right channel had to be abandoned altogether, it would have to be done with a fresh team of perhaps 50 "virgins," brought into the studio each day!   Hand them all a wand with a red button they can push whenever something doesn't "feel" right and then tally the results for each scene, ignoring tiny minorities, perhaps.  It seems like a stupid way to do things, in my opinion, whether using four or five "rubber-eyed" professionals or 50 fresh "virgins" brought in every day, when all of the math could easily be programmed into a 3D cine camera that uses LIDAR for distance measurements - whether the 3D cinematographer prefers constant deviation, constant base, 100% of MAOFD, 70% of MAOFD, whatever!  All of that could still be their prerogative, but at least it would yield consistent, reproducible results - to their liking.  Oh well...   James Cameron is tremendously talented at 2D, but just creates problems in 3D, then tries to fix them all in post, creating more problems - because he's the smartest guy in every room.  Sigh...</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So... getting back on topic, </a:t>
          </a:r>
          <a:r>
            <a:rPr lang="en-US" sz="1200" b="1">
              <a:solidFill>
                <a:srgbClr val="0070C0"/>
              </a:solidFill>
              <a:effectLst/>
              <a:latin typeface="+mn-lt"/>
              <a:ea typeface="+mn-ea"/>
              <a:cs typeface="+mn-cs"/>
            </a:rPr>
            <a:t>I would like to encourage you to NOT trust your own eyes and to not assume that anything which "looks good" to you, will "look good" to everyone else.  I know that sounds obvious, but it's what nearly everyone does with everything they review, no matter what it is. "This is GREAT! You should buy one, too!"  It's hard to divorce yourself from your own experience and perception, but that's what the geometry of stereopsis requires us to do, if we want to design stereo cameras and/or viewers that satisfy the needs of the greatest percentage of the population. </a:t>
          </a:r>
          <a:br>
            <a:rPr lang="en-US" sz="1200" b="1">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I will add that lots of experienced (rubber-eyed) stereographers have looked at my views, where they are nearly all at 70% of MAOFD, Nears mounted just behind the Window, and delivering a final image resolution equivalent to at least 7 lp/mm at a viewing distance of 25cm (which equates to an angular resolution of about 1.0 arc-minute - the resolution that the THX Corporation states is ideal for movie theater design (if you can achieve it), but - punchline - even very seasoned stereographers go bonkers over my views, not just remarking at how "sharp" they are, but also on how "easy they are to fuse," view after view after view - no readjustment of the eyes required.  Enough bragging, but the point is, pleasing nearly everyone is better than settling for whatever "looks good" to you.</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OK, I feel as if I'm pressing too hard, but I do hope you can find the time and the will to investigate all this for yourself and, by all means, draw your own conclusions.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0070C0"/>
              </a:solidFill>
              <a:effectLst/>
              <a:latin typeface="+mn-lt"/>
              <a:ea typeface="+mn-ea"/>
              <a:cs typeface="+mn-cs"/>
            </a:rPr>
            <a:t>On that note, I feel compelled to add that "high resolution" stereography is a royal pain to produce and most shooters of 3D are just not into exercising the discipline that's required - even though Knut Andersson has made it about as simple as it can be, for anyone who goes to the small inconvenience of producing a DoFMaster disk, customized to a correctly calculated maximum permissible CoC diameter, then marked with a correctly calculated Key f-Number (hopefully one that actually exists on your lenses, which is impossible when the lens is too long for the Base).   </a:t>
          </a:r>
          <a:r>
            <a:rPr lang="en-US" sz="1200">
              <a:solidFill>
                <a:srgbClr val="0070C0"/>
              </a:solidFill>
              <a:effectLst/>
              <a:latin typeface="+mn-lt"/>
              <a:ea typeface="+mn-ea"/>
              <a:cs typeface="+mn-cs"/>
            </a:rPr>
            <a:t>But... Even though the TL-120 with its 63.5mm base and 80mm lenses and the Mercury 12, with its 62.5mm base and 47, 65, 80 or 150mm lenses, both yield "reasonably" high OFDs at "unreasonably" low final image resolutions, IN MY OPINION (thanks to my very strong belief that mind-blowing "immersion" can only be achieved at high final image resolutions), my tastes are VERY STRANGE - ABNORMAL - WEIRD - EXTRAORDINARY - take your pick of those adjectives. LOL   In other words, just as the TL-120 still commands high prices on the used market, </a:t>
          </a:r>
          <a:r>
            <a:rPr lang="en-US" sz="1200" b="1">
              <a:solidFill>
                <a:srgbClr val="0070C0"/>
              </a:solidFill>
              <a:effectLst/>
              <a:latin typeface="+mn-lt"/>
              <a:ea typeface="+mn-ea"/>
              <a:cs typeface="+mn-cs"/>
            </a:rPr>
            <a:t>I don't doubt for a minute that 99% of the Mercury 12 buyers will have no problem with the LOW final image resolutions it can secure at OFDs exceeding at least 50% of MAOFD, made worse with longer lenses - and exacerbated by large format image circles that are too large for the film gate diagonals - diluting the available resolution, when tilt or shift is needed (as recently pointed out by Bill Glickman).</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So, in my opinion, Zach's buyers, all of whom have been conditioned to some degree by staring at low resolution digital displays, will not be as discriminating as I am - especially those who, like James Cameron, practice what I call </a:t>
          </a:r>
          <a:r>
            <a:rPr lang="en-US" sz="1200" b="1" i="1">
              <a:solidFill>
                <a:srgbClr val="0070C0"/>
              </a:solidFill>
              <a:effectLst/>
              <a:latin typeface="+mn-lt"/>
              <a:ea typeface="+mn-ea"/>
              <a:cs typeface="+mn-cs"/>
            </a:rPr>
            <a:t>"sucklective fockus"</a:t>
          </a:r>
          <a:r>
            <a:rPr lang="en-US" sz="1200">
              <a:solidFill>
                <a:srgbClr val="0070C0"/>
              </a:solidFill>
              <a:effectLst/>
              <a:latin typeface="+mn-lt"/>
              <a:ea typeface="+mn-ea"/>
              <a:cs typeface="+mn-cs"/>
            </a:rPr>
            <a:t> when shooting 3D.  Many scenes in </a:t>
          </a:r>
          <a:r>
            <a:rPr lang="en-US" sz="1200" b="1" i="1">
              <a:solidFill>
                <a:srgbClr val="0070C0"/>
              </a:solidFill>
              <a:effectLst/>
              <a:latin typeface="+mn-lt"/>
              <a:ea typeface="+mn-ea"/>
              <a:cs typeface="+mn-cs"/>
            </a:rPr>
            <a:t>Avatar 2 - The Way of Watery Eyes</a:t>
          </a:r>
          <a:r>
            <a:rPr lang="en-US" sz="1200">
              <a:solidFill>
                <a:srgbClr val="0070C0"/>
              </a:solidFill>
              <a:effectLst/>
              <a:latin typeface="+mn-lt"/>
              <a:ea typeface="+mn-ea"/>
              <a:cs typeface="+mn-cs"/>
            </a:rPr>
            <a:t>, are rendered with the majority of the screen completely out-of-focus!  He seems to think he's still shooting in 2D, where </a:t>
          </a:r>
          <a:r>
            <a:rPr lang="en-US" sz="1200" b="1" i="1">
              <a:solidFill>
                <a:srgbClr val="0070C0"/>
              </a:solidFill>
              <a:effectLst/>
              <a:latin typeface="+mn-lt"/>
              <a:ea typeface="+mn-ea"/>
              <a:cs typeface="+mn-cs"/>
            </a:rPr>
            <a:t>sucklective fockus </a:t>
          </a:r>
          <a:r>
            <a:rPr lang="en-US" sz="1200">
              <a:solidFill>
                <a:srgbClr val="0070C0"/>
              </a:solidFill>
              <a:effectLst/>
              <a:latin typeface="+mn-lt"/>
              <a:ea typeface="+mn-ea"/>
              <a:cs typeface="+mn-cs"/>
            </a:rPr>
            <a:t>creates an artificial, but welcome sense of depth.  Crazy!   Virtual Reality?  I think not!  I never see the real world in </a:t>
          </a:r>
          <a:r>
            <a:rPr lang="en-US" sz="1200" b="1" i="1">
              <a:solidFill>
                <a:srgbClr val="0070C0"/>
              </a:solidFill>
              <a:effectLst/>
              <a:latin typeface="+mn-lt"/>
              <a:ea typeface="+mn-ea"/>
              <a:cs typeface="+mn-cs"/>
            </a:rPr>
            <a:t>sucklective fockus</a:t>
          </a:r>
          <a:r>
            <a:rPr lang="en-US" sz="1200">
              <a:solidFill>
                <a:srgbClr val="0070C0"/>
              </a:solidFill>
              <a:effectLst/>
              <a:latin typeface="+mn-lt"/>
              <a:ea typeface="+mn-ea"/>
              <a:cs typeface="+mn-cs"/>
            </a:rPr>
            <a:t>, except perhaps in extremely poor lighting, but given sufficient light, anything I look at comes into focus.  Not so with 3D stills or motion pictures where </a:t>
          </a:r>
          <a:r>
            <a:rPr lang="en-US" sz="1200" b="1" i="1">
              <a:solidFill>
                <a:srgbClr val="0070C0"/>
              </a:solidFill>
              <a:effectLst/>
              <a:latin typeface="+mn-lt"/>
              <a:ea typeface="+mn-ea"/>
              <a:cs typeface="+mn-cs"/>
            </a:rPr>
            <a:t>sucklective fockus </a:t>
          </a:r>
          <a:r>
            <a:rPr lang="en-US" sz="1200">
              <a:solidFill>
                <a:srgbClr val="0070C0"/>
              </a:solidFill>
              <a:effectLst/>
              <a:latin typeface="+mn-lt"/>
              <a:ea typeface="+mn-ea"/>
              <a:cs typeface="+mn-cs"/>
            </a:rPr>
            <a:t>is intentionally used.   Sigh...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OK, I'll stop rambling for now.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0" i="1">
              <a:solidFill>
                <a:srgbClr val="0070C0"/>
              </a:solidFill>
              <a:effectLst/>
              <a:latin typeface="+mn-lt"/>
              <a:ea typeface="+mn-ea"/>
              <a:cs typeface="+mn-cs"/>
            </a:rPr>
            <a:t>[REDACTED]</a:t>
          </a:r>
          <a:br>
            <a:rPr lang="en-US" sz="1200" b="1" i="1">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Take care,</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Mike</a:t>
          </a:r>
        </a:p>
        <a:p>
          <a:endParaRPr lang="en-US" sz="1200">
            <a:solidFill>
              <a:srgbClr val="0070C0"/>
            </a:solidFill>
            <a:effectLst/>
            <a:latin typeface="+mn-lt"/>
            <a:ea typeface="+mn-ea"/>
            <a:cs typeface="+mn-cs"/>
          </a:endParaRPr>
        </a:p>
        <a:p>
          <a:pPr eaLnBrk="1" fontAlgn="auto" latinLnBrk="0" hangingPunct="1"/>
          <a:r>
            <a:rPr lang="en-US" sz="1100" b="1">
              <a:solidFill>
                <a:schemeClr val="tx1"/>
              </a:solidFill>
              <a:effectLst/>
              <a:latin typeface="+mn-lt"/>
              <a:ea typeface="+mn-ea"/>
              <a:cs typeface="+mn-cs"/>
            </a:rPr>
            <a:t>=======================================================================================================================================================================================================================================</a:t>
          </a:r>
          <a:endParaRPr lang="en-US" sz="1200">
            <a:effectLst/>
          </a:endParaRPr>
        </a:p>
        <a:p>
          <a:endParaRPr lang="en-US" sz="1200">
            <a:solidFill>
              <a:schemeClr val="tx1"/>
            </a:solidFill>
            <a:effectLst/>
            <a:latin typeface="+mn-lt"/>
            <a:ea typeface="+mn-ea"/>
            <a:cs typeface="+mn-cs"/>
          </a:endParaRPr>
        </a:p>
      </xdr:txBody>
    </xdr:sp>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xDef>
      <a:spPr>
        <a:noFill/>
        <a:ln>
          <a:solidFill>
            <a:schemeClr val="accent1"/>
          </a:solidFill>
        </a:ln>
      </a:spPr>
      <a:bodyPr vertOverflow="clip" horzOverflow="clip" wrap="square" rtlCol="0" anchor="t">
        <a:spAutoFit/>
      </a:bodyPr>
      <a:lstStyle>
        <a:defPPr algn="l">
          <a:defRPr sz="800"/>
        </a:defPPr>
      </a:lstStyle>
      <a:style>
        <a:lnRef idx="0">
          <a:scrgbClr r="0" g="0" b="0"/>
        </a:lnRef>
        <a:fillRef idx="0">
          <a:scrgbClr r="0" g="0" b="0"/>
        </a:fillRef>
        <a:effectRef idx="0">
          <a:scrgbClr r="0" g="0" b="0"/>
        </a:effectRef>
        <a:fontRef idx="minor">
          <a:schemeClr val="tx1"/>
        </a:fontRef>
      </a:style>
    </a:tx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dofmaster.com/custom.html" TargetMode="External"/><Relationship Id="rId1" Type="http://schemas.openxmlformats.org/officeDocument/2006/relationships/hyperlink" Target="https://clarkvision.com/articles/scandetail/"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8" Type="http://schemas.openxmlformats.org/officeDocument/2006/relationships/hyperlink" Target="http://www.accessz.com/tools/Di_Marzio_Equation_Technical_Web.pdf" TargetMode="External"/><Relationship Id="rId3" Type="http://schemas.openxmlformats.org/officeDocument/2006/relationships/hyperlink" Target="https://nzphoto.tripod.com/stereo/3dtake/Di_Marzio_Equation_Technical_Web.pdf" TargetMode="External"/><Relationship Id="rId7" Type="http://schemas.openxmlformats.org/officeDocument/2006/relationships/hyperlink" Target="http://www.accessz.com/tools/DiMarzio-Davis.xls" TargetMode="External"/><Relationship Id="rId2" Type="http://schemas.openxmlformats.org/officeDocument/2006/relationships/hyperlink" Target="http://accessz.com/tools/DiMarzio-DavisEquationsForStereoBase.pdf" TargetMode="External"/><Relationship Id="rId1" Type="http://schemas.openxmlformats.org/officeDocument/2006/relationships/hyperlink" Target="http://www.accessz.com/tools/DiMarzio-Davis.xls" TargetMode="External"/><Relationship Id="rId6" Type="http://schemas.openxmlformats.org/officeDocument/2006/relationships/hyperlink" Target="http://www.accessz.com/tools/DiMarzio-Davis_for_OFD.xls" TargetMode="External"/><Relationship Id="rId11" Type="http://schemas.openxmlformats.org/officeDocument/2006/relationships/drawing" Target="../drawings/drawing5.xml"/><Relationship Id="rId5" Type="http://schemas.openxmlformats.org/officeDocument/2006/relationships/hyperlink" Target="http://accessz.com/tools/DiMarzio-DavisEquationsForStereoBase.pdf" TargetMode="External"/><Relationship Id="rId10" Type="http://schemas.openxmlformats.org/officeDocument/2006/relationships/printerSettings" Target="../printerSettings/printerSettings5.bin"/><Relationship Id="rId4" Type="http://schemas.openxmlformats.org/officeDocument/2006/relationships/hyperlink" Target="http://www.accessz.com/tools/Di_Marzio_Equation_Technical_Web.pdf" TargetMode="External"/><Relationship Id="rId9" Type="http://schemas.openxmlformats.org/officeDocument/2006/relationships/hyperlink" Target="http://www.accessz.com/tools/DiMarzio-DavisEquationsForStereoBase.pdf" TargetMode="External"/></Relationships>
</file>

<file path=xl/worksheets/_rels/sheet6.xml.rels><?xml version="1.0" encoding="UTF-8" standalone="yes"?>
<Relationships xmlns="http://schemas.openxmlformats.org/package/2006/relationships"><Relationship Id="rId3" Type="http://schemas.openxmlformats.org/officeDocument/2006/relationships/hyperlink" Target="https://web.hevanet.com/cperez/MF_testing.html" TargetMode="External"/><Relationship Id="rId7" Type="http://schemas.openxmlformats.org/officeDocument/2006/relationships/drawing" Target="../drawings/drawing6.xml"/><Relationship Id="rId2" Type="http://schemas.openxmlformats.org/officeDocument/2006/relationships/hyperlink" Target="https://www.largeformatphotography.info/archives/JacobsonLensTutorial.pdf" TargetMode="External"/><Relationship Id="rId1" Type="http://schemas.openxmlformats.org/officeDocument/2006/relationships/hyperlink" Target="https://www.kenrockwell.com/tech/focus.htm" TargetMode="External"/><Relationship Id="rId6" Type="http://schemas.openxmlformats.org/officeDocument/2006/relationships/printerSettings" Target="../printerSettings/printerSettings6.bin"/><Relationship Id="rId5" Type="http://schemas.openxmlformats.org/officeDocument/2006/relationships/hyperlink" Target="https://www.cambridgeincolour.com/tutorials/diffraction-photography.htm" TargetMode="External"/><Relationship Id="rId4" Type="http://schemas.openxmlformats.org/officeDocument/2006/relationships/hyperlink" Target="https://www.arnecroell.com/mf-lenstest.pdf"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accessz.com/tools/Flash42.xls"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7.bin"/><Relationship Id="rId1" Type="http://schemas.openxmlformats.org/officeDocument/2006/relationships/hyperlink" Target="https://dofmaster.com/custom.html" TargetMode="Externa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s://www.kenrockwell.com/tech/swc.htm" TargetMode="External"/><Relationship Id="rId1" Type="http://schemas.openxmlformats.org/officeDocument/2006/relationships/hyperlink" Target="https://www.kenrockwell.com/tech/swc.htm"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8D985B-12F7-4596-85C4-FBD65CC5A91F}">
  <dimension ref="B1:O460"/>
  <sheetViews>
    <sheetView showGridLines="0" tabSelected="1" zoomScaleNormal="100" workbookViewId="0"/>
  </sheetViews>
  <sheetFormatPr defaultRowHeight="14.6" x14ac:dyDescent="0.4"/>
  <cols>
    <col min="1" max="1" width="1" customWidth="1"/>
    <col min="2" max="2" width="2.15234375" customWidth="1"/>
    <col min="3" max="3" width="67.53515625" customWidth="1"/>
    <col min="4" max="7" width="23.84375" customWidth="1"/>
    <col min="8" max="8" width="1" customWidth="1"/>
    <col min="9" max="9" width="70.84375" customWidth="1"/>
    <col min="10" max="10" width="14.3828125" bestFit="1" customWidth="1"/>
    <col min="11" max="11" width="21.15234375" customWidth="1"/>
    <col min="12" max="12" width="22.69140625" customWidth="1"/>
  </cols>
  <sheetData>
    <row r="1" spans="2:9" ht="10" customHeight="1" x14ac:dyDescent="0.4"/>
    <row r="2" spans="2:9" ht="28.3" x14ac:dyDescent="0.4">
      <c r="C2" s="79" t="s">
        <v>159</v>
      </c>
      <c r="D2" s="81"/>
      <c r="E2" s="81"/>
      <c r="G2" s="89" t="s">
        <v>311</v>
      </c>
      <c r="H2" s="104" t="s">
        <v>19</v>
      </c>
      <c r="I2" s="21"/>
    </row>
    <row r="3" spans="2:9" ht="9.4499999999999993" customHeight="1" x14ac:dyDescent="0.4">
      <c r="C3" s="79"/>
      <c r="D3" s="81"/>
      <c r="E3" s="81"/>
      <c r="F3" s="89"/>
      <c r="G3" s="75"/>
      <c r="H3" s="20"/>
      <c r="I3" s="21"/>
    </row>
    <row r="4" spans="2:9" ht="23.15" x14ac:dyDescent="0.4">
      <c r="C4" s="200" t="s">
        <v>170</v>
      </c>
      <c r="D4" s="77"/>
      <c r="G4" s="83"/>
    </row>
    <row r="5" spans="2:9" ht="15.9" x14ac:dyDescent="0.4">
      <c r="C5" s="80" t="s">
        <v>270</v>
      </c>
      <c r="D5" s="77"/>
      <c r="E5" s="77"/>
      <c r="F5" s="77"/>
    </row>
    <row r="6" spans="2:9" ht="15.9" x14ac:dyDescent="0.4">
      <c r="C6" s="80" t="s">
        <v>269</v>
      </c>
      <c r="D6" s="77"/>
      <c r="E6" s="77"/>
      <c r="F6" s="77"/>
      <c r="G6" s="74"/>
    </row>
    <row r="7" spans="2:9" ht="12" customHeight="1" x14ac:dyDescent="0.4">
      <c r="B7" s="5"/>
      <c r="C7" s="194" t="s">
        <v>33</v>
      </c>
      <c r="D7" s="176"/>
      <c r="E7" s="77"/>
      <c r="F7" s="77"/>
      <c r="G7" s="77"/>
    </row>
    <row r="8" spans="2:9" ht="8.5" customHeight="1" x14ac:dyDescent="0.4">
      <c r="B8" s="5"/>
      <c r="C8" s="91"/>
      <c r="D8" s="77"/>
      <c r="E8" s="77"/>
      <c r="F8" s="77"/>
      <c r="G8" s="77"/>
    </row>
    <row r="9" spans="2:9" ht="5.15" customHeight="1" x14ac:dyDescent="0.4">
      <c r="B9" s="5"/>
      <c r="C9" s="91"/>
      <c r="D9" s="77"/>
      <c r="E9" s="77"/>
      <c r="F9" s="77"/>
      <c r="G9" s="77"/>
    </row>
    <row r="10" spans="2:9" ht="15.9" x14ac:dyDescent="0.4">
      <c r="C10" s="274" t="s">
        <v>271</v>
      </c>
      <c r="D10" s="77"/>
      <c r="E10" s="77"/>
      <c r="F10" s="77"/>
      <c r="G10" s="77"/>
    </row>
    <row r="11" spans="2:9" ht="21" x14ac:dyDescent="0.4">
      <c r="C11" s="80" t="s">
        <v>260</v>
      </c>
      <c r="D11" s="123"/>
      <c r="E11" s="123"/>
      <c r="F11" s="123"/>
      <c r="G11" s="123"/>
    </row>
    <row r="12" spans="2:9" ht="15.9" x14ac:dyDescent="0.4">
      <c r="C12" s="80" t="s">
        <v>256</v>
      </c>
      <c r="D12" s="123"/>
      <c r="E12" s="123"/>
      <c r="F12" s="123"/>
      <c r="G12" s="123"/>
    </row>
    <row r="13" spans="2:9" ht="15.9" x14ac:dyDescent="0.4">
      <c r="C13" s="80" t="s">
        <v>257</v>
      </c>
      <c r="D13" s="123"/>
      <c r="E13" s="123"/>
      <c r="F13" s="123"/>
      <c r="G13" s="123"/>
    </row>
    <row r="14" spans="2:9" ht="15.9" x14ac:dyDescent="0.4">
      <c r="C14" s="80" t="s">
        <v>258</v>
      </c>
      <c r="D14" s="123"/>
      <c r="E14" s="123"/>
      <c r="F14" s="123"/>
      <c r="G14" s="123"/>
    </row>
    <row r="15" spans="2:9" ht="15.9" x14ac:dyDescent="0.4">
      <c r="C15" s="80" t="s">
        <v>259</v>
      </c>
      <c r="D15" s="123"/>
      <c r="E15" s="123"/>
      <c r="F15" s="123"/>
      <c r="G15" s="123"/>
    </row>
    <row r="16" spans="2:9" ht="19.75" customHeight="1" thickBot="1" x14ac:dyDescent="0.45">
      <c r="C16" s="82"/>
      <c r="D16" s="77"/>
      <c r="E16" s="77"/>
      <c r="F16" s="77"/>
      <c r="G16" s="77"/>
    </row>
    <row r="17" spans="3:9" ht="23.6" thickBot="1" x14ac:dyDescent="0.65">
      <c r="C17" s="193" t="s">
        <v>71</v>
      </c>
      <c r="D17" s="121"/>
      <c r="E17" s="121"/>
      <c r="F17" s="121"/>
      <c r="G17" s="121"/>
      <c r="H17" s="121"/>
      <c r="I17" s="122"/>
    </row>
    <row r="18" spans="3:9" ht="7.75" customHeight="1" x14ac:dyDescent="0.4">
      <c r="C18" s="82"/>
      <c r="D18" s="77"/>
      <c r="E18" s="77"/>
      <c r="F18" s="77"/>
      <c r="G18" s="77"/>
    </row>
    <row r="19" spans="3:9" ht="11.5" customHeight="1" x14ac:dyDescent="0.4">
      <c r="C19" s="80" t="s">
        <v>274</v>
      </c>
      <c r="D19" s="77"/>
      <c r="E19" s="77"/>
      <c r="F19" s="77"/>
      <c r="G19" s="77"/>
    </row>
    <row r="20" spans="3:9" ht="15.9" x14ac:dyDescent="0.4">
      <c r="C20" s="80" t="s">
        <v>291</v>
      </c>
      <c r="D20" s="77"/>
      <c r="E20" s="77"/>
      <c r="F20" s="77"/>
      <c r="G20" s="77"/>
    </row>
    <row r="21" spans="3:9" ht="15.9" x14ac:dyDescent="0.4">
      <c r="C21" s="80" t="s">
        <v>292</v>
      </c>
      <c r="D21" s="77"/>
      <c r="E21" s="77"/>
      <c r="F21" s="77"/>
      <c r="G21" s="77"/>
    </row>
    <row r="22" spans="3:9" ht="15.9" x14ac:dyDescent="0.4">
      <c r="C22" s="80" t="s">
        <v>293</v>
      </c>
      <c r="D22" s="77"/>
      <c r="E22" s="77"/>
      <c r="F22" s="77"/>
      <c r="G22" s="77"/>
    </row>
    <row r="23" spans="3:9" ht="15.9" x14ac:dyDescent="0.4">
      <c r="C23" s="80" t="s">
        <v>295</v>
      </c>
      <c r="D23" s="77"/>
      <c r="E23" s="77"/>
      <c r="F23" s="77"/>
      <c r="G23" s="77"/>
    </row>
    <row r="24" spans="3:9" ht="15.9" x14ac:dyDescent="0.4">
      <c r="C24" s="80" t="s">
        <v>294</v>
      </c>
      <c r="D24" s="77"/>
      <c r="E24" s="77"/>
      <c r="F24" s="77"/>
      <c r="G24" s="77"/>
    </row>
    <row r="25" spans="3:9" ht="11.15" customHeight="1" thickBot="1" x14ac:dyDescent="0.45">
      <c r="C25" s="82"/>
      <c r="D25" s="77"/>
      <c r="E25" s="77"/>
      <c r="F25" s="77"/>
      <c r="G25" s="77"/>
    </row>
    <row r="26" spans="3:9" ht="16.3" thickBot="1" x14ac:dyDescent="0.45">
      <c r="C26" s="33" t="s">
        <v>160</v>
      </c>
      <c r="D26" s="180"/>
      <c r="E26" s="266" t="s">
        <v>272</v>
      </c>
      <c r="F26" s="180"/>
      <c r="G26" s="180"/>
      <c r="H26" s="180"/>
      <c r="I26" s="180"/>
    </row>
    <row r="27" spans="3:9" ht="5.15" customHeight="1" thickBot="1" x14ac:dyDescent="0.45">
      <c r="C27" s="82"/>
      <c r="D27" s="77"/>
      <c r="E27" s="77"/>
      <c r="F27" s="77"/>
      <c r="G27" s="77"/>
    </row>
    <row r="28" spans="3:9" ht="15" thickBot="1" x14ac:dyDescent="0.45">
      <c r="C28" s="146" t="s">
        <v>81</v>
      </c>
      <c r="D28" s="181" t="s">
        <v>72</v>
      </c>
      <c r="E28" s="151" t="str">
        <f>IF($D$28="Yes"," FAIL: Acrylic or plastic lenses are easily scratched and often uncoated. PCX lenses suffer off-axis chromatic aberration.  Get glass achromatic doublets or triplets.","")</f>
        <v/>
      </c>
      <c r="F28" s="93"/>
      <c r="G28" s="77"/>
    </row>
    <row r="29" spans="3:9" ht="15" thickBot="1" x14ac:dyDescent="0.45">
      <c r="C29" s="116" t="s">
        <v>73</v>
      </c>
      <c r="D29" s="181" t="s">
        <v>72</v>
      </c>
      <c r="E29" s="196" t="str">
        <f>IF($D$29="Yes"," WEAKNESS: Uncoated lenses can allow you to see your own eyes and eyelashes reflected from the nearest surface of the lenses, destroying the natural, 'immersive' experience.","")</f>
        <v/>
      </c>
      <c r="F29" s="93"/>
      <c r="G29" s="77"/>
    </row>
    <row r="30" spans="3:9" ht="15" thickBot="1" x14ac:dyDescent="0.45">
      <c r="C30" s="116" t="s">
        <v>267</v>
      </c>
      <c r="D30" s="181" t="s">
        <v>72</v>
      </c>
      <c r="E30" s="196" t="str">
        <f>IF($D$30="Yes"," WEAKNESS: A viewer should at least allow DIY installation of astronomy grade flocking to all surfaces forward of the mount. Internal reflections destroy the 'immersive' experience.","")</f>
        <v/>
      </c>
      <c r="F30" s="93"/>
      <c r="G30" s="77"/>
    </row>
    <row r="31" spans="3:9" ht="15" thickBot="1" x14ac:dyDescent="0.45">
      <c r="C31" s="116" t="s">
        <v>75</v>
      </c>
      <c r="D31" s="181" t="s">
        <v>72</v>
      </c>
      <c r="E31" s="196" t="str">
        <f>IF($D$31="Yes"," WARNING: Dust on the diffuser must not come into focus when pupils 'stop down' with bright illumination. Retinal rivaly alone can easily destroy the 'immersive' experience.","")</f>
        <v/>
      </c>
      <c r="F31" s="93"/>
      <c r="G31" s="77"/>
    </row>
    <row r="32" spans="3:9" ht="15" thickBot="1" x14ac:dyDescent="0.45">
      <c r="C32" s="116" t="s">
        <v>268</v>
      </c>
      <c r="D32" s="181" t="s">
        <v>72</v>
      </c>
      <c r="E32" s="196" t="str">
        <f>IF($D$32="Yes"," WEAKNESS: Even if sufficiently out-of-focus, a grainy or patterned diffuser can destroy the immersive experience. Example: The latter versions of the 3DWorld STL viewer.","")</f>
        <v/>
      </c>
      <c r="F32" s="93"/>
      <c r="G32" s="77"/>
    </row>
    <row r="33" spans="2:9" ht="15" thickBot="1" x14ac:dyDescent="0.45">
      <c r="C33" s="116" t="s">
        <v>78</v>
      </c>
      <c r="D33" s="181" t="s">
        <v>72</v>
      </c>
      <c r="E33" s="196" t="str">
        <f>IF($D$33="Yes"," WARNING: Warm or cool sources can impact the entire color wheel, desaturating colors that are directly opposite, but visibly affecting complimentary colors as well. ","")</f>
        <v/>
      </c>
      <c r="F33" s="93"/>
      <c r="G33" s="77"/>
    </row>
    <row r="34" spans="2:9" ht="15" thickBot="1" x14ac:dyDescent="0.45">
      <c r="C34" s="116" t="s">
        <v>79</v>
      </c>
      <c r="D34" s="181" t="s">
        <v>72</v>
      </c>
      <c r="E34" s="196" t="str">
        <f>IF($D$34="Yes"," WARNING: Warm or cool sources can impact the entire color wheel, desaturating colors that are directly opposite, but visibly affecting complimentary colors as well. ","")</f>
        <v/>
      </c>
      <c r="F34" s="93"/>
      <c r="G34" s="77"/>
    </row>
    <row r="35" spans="2:9" ht="15" thickBot="1" x14ac:dyDescent="0.45">
      <c r="C35" s="116" t="s">
        <v>80</v>
      </c>
      <c r="D35" s="181" t="s">
        <v>72</v>
      </c>
      <c r="E35" s="196" t="str">
        <f>IF($D$35="Yes"," WARNING: Warm or cool sources can impact the entire color wheel, desaturating colors that are directly opposite, but visibly affecting complimentary colors as well. ","")</f>
        <v/>
      </c>
      <c r="F35" s="93"/>
      <c r="G35" s="77"/>
    </row>
    <row r="36" spans="2:9" ht="15" thickBot="1" x14ac:dyDescent="0.45">
      <c r="C36" s="116" t="s">
        <v>77</v>
      </c>
      <c r="D36" s="181" t="s">
        <v>72</v>
      </c>
      <c r="E36" s="196" t="str">
        <f>IF($D$36="Yes"," WEAKNESS: A 'bright' viewer contracts a user's pupils, aiding with any lack of film flatness, as well as any mismatch in the focus of their eyes, while also diminishing eye fatigue. ","")</f>
        <v/>
      </c>
      <c r="F36" s="93"/>
      <c r="G36" s="77"/>
    </row>
    <row r="37" spans="2:9" ht="15" thickBot="1" x14ac:dyDescent="0.45">
      <c r="C37" s="116" t="s">
        <v>76</v>
      </c>
      <c r="D37" s="181" t="s">
        <v>72</v>
      </c>
      <c r="E37" s="196" t="str">
        <f>IF($D$37="Yes"," WEAKNESS: It is unnaceptable to see falloff on either side or vignetting in the corners of empty mount apertures, as this destroys the 'immersive' experience.","")</f>
        <v/>
      </c>
      <c r="F37" s="93"/>
      <c r="G37" s="77"/>
    </row>
    <row r="38" spans="2:9" ht="15" thickBot="1" x14ac:dyDescent="0.45">
      <c r="C38" s="110" t="s">
        <v>74</v>
      </c>
      <c r="D38" s="181">
        <v>75</v>
      </c>
      <c r="E38" s="196" t="str">
        <f>IF($D$38&lt;(60)," WARNING: For MF viewers only: Using 50x50mm or 52x52mm mount apertures, ACH doublets with FL &lt; 60mm typically cause excessive distortion at a Di of 25cm. ",IF($D$38&gt;(80)," WEAKNESS: For MF viewers only: Using 50x50mm or 52x52mm mount apertures, FLs &gt; 80mm offer insufficient magnification, in my opinion.",""))</f>
        <v/>
      </c>
      <c r="F38" s="93"/>
      <c r="G38" s="77"/>
    </row>
    <row r="39" spans="2:9" ht="15" thickBot="1" x14ac:dyDescent="0.45">
      <c r="C39" s="112" t="s">
        <v>161</v>
      </c>
      <c r="D39" s="182">
        <v>65</v>
      </c>
      <c r="E39" s="197" t="str">
        <f>IF($D$39&gt;(65)," FAIL: Lens Separation should never exceed 65mm (the average IPD of adult men).",IF($D$39&lt;(65)," WARNING: Lens Separation should not be less than 65mm, unless the viewer is designed exclusively for smaller average IPDs (for women or children).",""))</f>
        <v/>
      </c>
      <c r="F39" s="77"/>
      <c r="G39" s="77"/>
    </row>
    <row r="40" spans="2:9" x14ac:dyDescent="0.4">
      <c r="C40" s="113" t="s">
        <v>162</v>
      </c>
      <c r="D40" s="183">
        <v>62</v>
      </c>
      <c r="E40" s="197" t="str">
        <f>IF($D$40&gt;(62)," FAIL: A Window Separation greater than 62.0mm would begin to exclude women who have average IPDs less than men and would require a Lens Separation greater than 65mm.",IF($D$40&lt;(62)," FAIL: A Window Separation less than 62.0mm would begin to exclude men who have average IPDs greater than women and would require a Lens Separation less than 65mm.",""))</f>
        <v/>
      </c>
      <c r="F40" s="77"/>
      <c r="G40" s="77"/>
    </row>
    <row r="41" spans="2:9" ht="15" thickBot="1" x14ac:dyDescent="0.45">
      <c r="C41" s="112" t="s">
        <v>163</v>
      </c>
      <c r="D41" s="184">
        <v>52</v>
      </c>
      <c r="E41" s="151"/>
      <c r="F41" s="93"/>
      <c r="G41" s="77"/>
    </row>
    <row r="42" spans="2:9" ht="15" thickBot="1" x14ac:dyDescent="0.45">
      <c r="C42" s="112" t="s">
        <v>164</v>
      </c>
      <c r="D42" s="182">
        <v>52</v>
      </c>
      <c r="E42" s="151"/>
      <c r="F42" s="93"/>
      <c r="G42" s="77"/>
    </row>
    <row r="43" spans="2:9" ht="15" thickBot="1" x14ac:dyDescent="0.45">
      <c r="C43" s="146" t="s">
        <v>165</v>
      </c>
      <c r="D43" s="185">
        <v>40</v>
      </c>
      <c r="E43" s="151" t="str">
        <f>IF($D$43&lt;40," FAIL:  Viewer Lenses for all FL should have a diameter of at least 40mm, but ideally 50mm, to support a large range of IPDs.  Get 50x75mm or 40x60mm at Edmund Optics.","")</f>
        <v/>
      </c>
      <c r="F43" s="77"/>
      <c r="G43" s="77"/>
    </row>
    <row r="44" spans="2:9" ht="15" thickBot="1" x14ac:dyDescent="0.45">
      <c r="C44" s="116" t="s">
        <v>166</v>
      </c>
      <c r="D44" s="186">
        <v>1000000</v>
      </c>
      <c r="E44" s="151" t="str">
        <f>IF(D44=D45," FAIL: Fixed-focus Viewers (like the 3DWorld STL) sometimes cannot be used by people who can focus their eyes at Infinity without correction. Get an adjustable-focus viewer.","")</f>
        <v/>
      </c>
      <c r="F44" s="77"/>
      <c r="G44" s="77"/>
    </row>
    <row r="45" spans="2:9" ht="15" thickBot="1" x14ac:dyDescent="0.45">
      <c r="C45" s="116" t="s">
        <v>167</v>
      </c>
      <c r="D45" s="186">
        <v>254</v>
      </c>
      <c r="E45" s="195" t="s">
        <v>43</v>
      </c>
      <c r="F45" s="77"/>
      <c r="G45" s="77"/>
    </row>
    <row r="46" spans="2:9" ht="15" thickBot="1" x14ac:dyDescent="0.45">
      <c r="C46" s="111" t="s">
        <v>168</v>
      </c>
      <c r="D46" s="95">
        <f>D38/30</f>
        <v>2.5</v>
      </c>
      <c r="E46" s="195" t="s">
        <v>108</v>
      </c>
      <c r="F46" s="93"/>
      <c r="G46" s="77"/>
    </row>
    <row r="47" spans="2:9" ht="5.15" customHeight="1" thickBot="1" x14ac:dyDescent="0.45">
      <c r="C47" s="79"/>
      <c r="D47" s="81"/>
      <c r="E47" s="192"/>
      <c r="F47" s="89"/>
      <c r="G47" s="75"/>
      <c r="H47" s="20"/>
      <c r="I47" s="21"/>
    </row>
    <row r="48" spans="2:9" ht="15" thickBot="1" x14ac:dyDescent="0.45">
      <c r="B48" s="286" t="s">
        <v>63</v>
      </c>
      <c r="C48" s="114" t="s">
        <v>54</v>
      </c>
      <c r="D48" s="143">
        <f>1+(254/D38)</f>
        <v>4.3866666666666667</v>
      </c>
      <c r="E48" s="195" t="s">
        <v>53</v>
      </c>
      <c r="F48" s="94"/>
      <c r="G48" s="94"/>
      <c r="I48" s="3"/>
    </row>
    <row r="49" spans="2:10" ht="15" thickBot="1" x14ac:dyDescent="0.45">
      <c r="B49" s="287"/>
      <c r="C49" s="114" t="s">
        <v>55</v>
      </c>
      <c r="D49" s="98">
        <f>254/D48</f>
        <v>57.902735562310028</v>
      </c>
      <c r="E49" s="195" t="s">
        <v>109</v>
      </c>
      <c r="F49" s="94"/>
      <c r="G49" s="94"/>
      <c r="I49" s="3"/>
    </row>
    <row r="50" spans="2:10" ht="15" thickBot="1" x14ac:dyDescent="0.45">
      <c r="B50" s="287"/>
      <c r="C50" s="114" t="s">
        <v>56</v>
      </c>
      <c r="D50" s="98">
        <f>(2*ATAN((D42)/(2*D49)))*180/PI()</f>
        <v>48.362913859292</v>
      </c>
      <c r="E50" s="195" t="s">
        <v>47</v>
      </c>
      <c r="F50" s="94"/>
      <c r="G50" s="94"/>
      <c r="I50" s="3"/>
    </row>
    <row r="51" spans="2:10" ht="15" thickBot="1" x14ac:dyDescent="0.45">
      <c r="B51" s="288"/>
      <c r="C51" s="144" t="s">
        <v>57</v>
      </c>
      <c r="D51" s="145">
        <f>(2*ATAN((D41)/(2*D49)))*180/PI()</f>
        <v>48.362913859292</v>
      </c>
      <c r="E51" s="195" t="s">
        <v>49</v>
      </c>
      <c r="F51" s="94"/>
      <c r="G51" s="94"/>
      <c r="I51" s="3"/>
    </row>
    <row r="52" spans="2:10" ht="5.15" customHeight="1" thickBot="1" x14ac:dyDescent="0.45">
      <c r="C52" s="79"/>
      <c r="D52" s="81"/>
      <c r="E52" s="192"/>
      <c r="F52" s="89"/>
      <c r="G52" s="75"/>
      <c r="H52" s="20"/>
      <c r="I52" s="21"/>
    </row>
    <row r="53" spans="2:10" ht="15" thickBot="1" x14ac:dyDescent="0.45">
      <c r="B53" s="286" t="s">
        <v>62</v>
      </c>
      <c r="C53" s="144" t="s">
        <v>58</v>
      </c>
      <c r="D53" s="143">
        <f>(254/D38)</f>
        <v>3.3866666666666667</v>
      </c>
      <c r="E53" s="195" t="s">
        <v>52</v>
      </c>
      <c r="F53" s="94"/>
      <c r="G53" s="94"/>
      <c r="I53" s="3"/>
    </row>
    <row r="54" spans="2:10" ht="15" thickBot="1" x14ac:dyDescent="0.45">
      <c r="B54" s="287"/>
      <c r="C54" s="115" t="s">
        <v>59</v>
      </c>
      <c r="D54" s="98">
        <f>254/D53</f>
        <v>75</v>
      </c>
      <c r="E54" s="195" t="s">
        <v>51</v>
      </c>
      <c r="F54" s="94"/>
      <c r="G54" s="94"/>
      <c r="I54" s="3"/>
    </row>
    <row r="55" spans="2:10" ht="15" thickBot="1" x14ac:dyDescent="0.45">
      <c r="B55" s="287"/>
      <c r="C55" s="115" t="s">
        <v>60</v>
      </c>
      <c r="D55" s="98">
        <f>(2*ATAN((D42)/(2*D54)))*180/PI()</f>
        <v>38.239452659862316</v>
      </c>
      <c r="E55" s="195" t="s">
        <v>48</v>
      </c>
      <c r="F55" s="94"/>
      <c r="G55" s="94"/>
      <c r="I55" s="3"/>
    </row>
    <row r="56" spans="2:10" ht="15" thickBot="1" x14ac:dyDescent="0.45">
      <c r="B56" s="288"/>
      <c r="C56" s="115" t="s">
        <v>61</v>
      </c>
      <c r="D56" s="145">
        <f>(2*ATAN((D41)/(2*D54)))*180/PI()</f>
        <v>38.239452659862316</v>
      </c>
      <c r="E56" s="195" t="s">
        <v>50</v>
      </c>
      <c r="F56" s="94"/>
      <c r="G56" s="94"/>
      <c r="I56" s="3"/>
    </row>
    <row r="57" spans="2:10" ht="5.15" customHeight="1" thickBot="1" x14ac:dyDescent="0.45">
      <c r="C57" s="79"/>
      <c r="D57" s="81"/>
      <c r="E57" s="81"/>
      <c r="F57" s="89"/>
      <c r="G57" s="75"/>
      <c r="H57" s="20"/>
      <c r="I57" s="21"/>
    </row>
    <row r="58" spans="2:10" ht="18.45" customHeight="1" thickBot="1" x14ac:dyDescent="0.45">
      <c r="C58" s="82"/>
      <c r="D58" s="199" t="s">
        <v>169</v>
      </c>
      <c r="E58" s="198" t="s">
        <v>273</v>
      </c>
      <c r="F58" s="106"/>
      <c r="G58" s="106"/>
      <c r="H58" s="106"/>
      <c r="I58" s="106"/>
      <c r="J58" s="99"/>
    </row>
    <row r="59" spans="2:10" ht="6" customHeight="1" thickBot="1" x14ac:dyDescent="0.45">
      <c r="C59" s="82"/>
      <c r="D59" s="77"/>
      <c r="E59" s="77"/>
      <c r="F59" s="77"/>
      <c r="G59" s="77"/>
    </row>
    <row r="60" spans="2:10" ht="24.65" customHeight="1" thickBot="1" x14ac:dyDescent="0.45">
      <c r="C60" s="277" t="s">
        <v>275</v>
      </c>
      <c r="D60" s="275"/>
      <c r="E60" s="275"/>
      <c r="F60" s="275"/>
      <c r="G60" s="278"/>
      <c r="H60" s="278"/>
      <c r="I60" s="276"/>
    </row>
    <row r="61" spans="2:10" ht="27.65" customHeight="1" thickBot="1" x14ac:dyDescent="0.45">
      <c r="C61" s="82"/>
      <c r="D61" s="77"/>
      <c r="E61" s="77"/>
      <c r="F61" s="77"/>
      <c r="G61" s="77"/>
    </row>
    <row r="62" spans="2:10" ht="23.15" x14ac:dyDescent="0.4">
      <c r="C62" s="201" t="s">
        <v>171</v>
      </c>
      <c r="D62" s="100"/>
      <c r="E62" s="100"/>
      <c r="F62" s="100"/>
      <c r="G62" s="100"/>
      <c r="H62" s="100"/>
      <c r="I62" s="101"/>
    </row>
    <row r="63" spans="2:10" ht="17.149999999999999" customHeight="1" thickBot="1" x14ac:dyDescent="0.45">
      <c r="C63" s="279" t="s">
        <v>281</v>
      </c>
      <c r="D63" s="102"/>
      <c r="E63" s="102"/>
      <c r="F63" s="102"/>
      <c r="G63" s="102"/>
      <c r="H63" s="102"/>
      <c r="I63" s="103"/>
    </row>
    <row r="64" spans="2:10" ht="6" customHeight="1" thickBot="1" x14ac:dyDescent="0.45">
      <c r="C64" s="82"/>
      <c r="D64" s="77"/>
      <c r="E64" s="77"/>
      <c r="F64" s="77"/>
      <c r="G64" s="77"/>
    </row>
    <row r="65" spans="3:10" ht="18" customHeight="1" thickBot="1" x14ac:dyDescent="0.45">
      <c r="C65" s="280" t="s">
        <v>276</v>
      </c>
      <c r="D65" s="105"/>
      <c r="E65" s="105"/>
      <c r="F65" s="105"/>
      <c r="G65" s="106"/>
      <c r="H65" s="106"/>
      <c r="I65" s="106"/>
    </row>
    <row r="66" spans="3:10" ht="9.4499999999999993" customHeight="1" x14ac:dyDescent="0.4">
      <c r="C66" s="68"/>
    </row>
    <row r="67" spans="3:10" ht="15.9" x14ac:dyDescent="0.4">
      <c r="C67" s="80" t="s">
        <v>278</v>
      </c>
      <c r="D67" s="77"/>
      <c r="E67" s="77"/>
      <c r="F67" s="77"/>
      <c r="G67" s="77"/>
    </row>
    <row r="68" spans="3:10" ht="15.9" x14ac:dyDescent="0.4">
      <c r="C68" s="80" t="s">
        <v>264</v>
      </c>
      <c r="D68" s="77"/>
      <c r="E68" s="77"/>
      <c r="F68" s="77"/>
      <c r="G68" s="77"/>
    </row>
    <row r="69" spans="3:10" ht="15.9" x14ac:dyDescent="0.4">
      <c r="C69" s="80" t="s">
        <v>263</v>
      </c>
      <c r="D69" s="77"/>
      <c r="E69" s="77"/>
      <c r="F69" s="77"/>
      <c r="G69" s="77"/>
    </row>
    <row r="70" spans="3:10" ht="15.9" x14ac:dyDescent="0.4">
      <c r="C70" s="80" t="s">
        <v>261</v>
      </c>
      <c r="D70" s="77"/>
      <c r="E70" s="77"/>
      <c r="F70" s="77"/>
      <c r="G70" s="77"/>
    </row>
    <row r="71" spans="3:10" ht="15.9" x14ac:dyDescent="0.4">
      <c r="C71" s="80" t="s">
        <v>262</v>
      </c>
      <c r="D71" s="77"/>
      <c r="E71" s="77"/>
      <c r="F71" s="77"/>
      <c r="G71" s="77"/>
    </row>
    <row r="72" spans="3:10" ht="16.75" x14ac:dyDescent="0.4">
      <c r="C72" s="281" t="s">
        <v>277</v>
      </c>
      <c r="D72" s="77"/>
      <c r="E72" s="77"/>
      <c r="F72" s="77"/>
      <c r="G72" s="77"/>
    </row>
    <row r="73" spans="3:10" ht="13.3" customHeight="1" x14ac:dyDescent="0.4">
      <c r="C73" s="80"/>
      <c r="D73" s="77"/>
      <c r="E73" s="77"/>
      <c r="F73" s="77"/>
      <c r="G73" s="77"/>
    </row>
    <row r="74" spans="3:10" ht="15.9" x14ac:dyDescent="0.4">
      <c r="C74" s="80" t="s">
        <v>279</v>
      </c>
      <c r="D74" s="77"/>
      <c r="E74" s="77"/>
      <c r="F74" s="77"/>
      <c r="G74" s="77"/>
    </row>
    <row r="75" spans="3:10" ht="15.9" x14ac:dyDescent="0.4">
      <c r="C75" s="80" t="s">
        <v>280</v>
      </c>
      <c r="D75" s="77"/>
      <c r="E75" s="77"/>
      <c r="F75" s="77"/>
      <c r="G75" s="77"/>
    </row>
    <row r="76" spans="3:10" ht="16" customHeight="1" thickBot="1" x14ac:dyDescent="0.45">
      <c r="C76" s="260"/>
      <c r="D76" s="77"/>
      <c r="E76" s="77"/>
      <c r="F76" s="77"/>
      <c r="G76" s="77"/>
    </row>
    <row r="77" spans="3:10" ht="17.5" customHeight="1" thickBot="1" x14ac:dyDescent="0.45">
      <c r="C77" s="33" t="s">
        <v>64</v>
      </c>
      <c r="D77" s="107"/>
      <c r="E77" s="108" t="s">
        <v>20</v>
      </c>
      <c r="F77" s="107"/>
      <c r="G77" s="109"/>
      <c r="H77" s="6"/>
      <c r="I77" s="6"/>
      <c r="J77" s="6"/>
    </row>
    <row r="78" spans="3:10" s="6" customFormat="1" ht="6.65" customHeight="1" thickBot="1" x14ac:dyDescent="0.45">
      <c r="C78" s="10"/>
    </row>
    <row r="79" spans="3:10" x14ac:dyDescent="0.4">
      <c r="C79" s="113" t="s">
        <v>265</v>
      </c>
      <c r="D79" s="187">
        <v>8</v>
      </c>
      <c r="E79" s="187">
        <v>8</v>
      </c>
      <c r="F79" s="187">
        <v>8</v>
      </c>
      <c r="G79" s="187">
        <v>8</v>
      </c>
      <c r="I79" s="3" t="s">
        <v>172</v>
      </c>
    </row>
    <row r="80" spans="3:10" ht="15" thickBot="1" x14ac:dyDescent="0.45">
      <c r="C80" s="112" t="s">
        <v>266</v>
      </c>
      <c r="D80" s="188">
        <v>22.6</v>
      </c>
      <c r="E80" s="188">
        <v>22.6</v>
      </c>
      <c r="F80" s="188">
        <v>22.6</v>
      </c>
      <c r="G80" s="188">
        <v>22.6</v>
      </c>
      <c r="I80" s="3" t="s">
        <v>34</v>
      </c>
    </row>
    <row r="81" spans="3:9" ht="4.5" customHeight="1" x14ac:dyDescent="0.4">
      <c r="C81" s="147"/>
      <c r="D81" s="148"/>
      <c r="E81" s="148"/>
      <c r="F81" s="148"/>
      <c r="G81" s="148"/>
    </row>
    <row r="82" spans="3:9" ht="15.9" x14ac:dyDescent="0.4">
      <c r="C82" s="282" t="s">
        <v>284</v>
      </c>
      <c r="D82" s="11"/>
      <c r="E82" s="11"/>
      <c r="F82" s="11"/>
      <c r="G82" s="11"/>
    </row>
    <row r="83" spans="3:9" ht="15.9" x14ac:dyDescent="0.4">
      <c r="C83" s="282" t="s">
        <v>285</v>
      </c>
      <c r="D83" s="11"/>
      <c r="E83" s="11"/>
      <c r="F83" s="11"/>
      <c r="G83" s="11"/>
    </row>
    <row r="84" spans="3:9" ht="15.9" x14ac:dyDescent="0.4">
      <c r="C84" s="282" t="s">
        <v>290</v>
      </c>
      <c r="D84" s="11"/>
      <c r="E84" s="11"/>
      <c r="F84" s="11"/>
      <c r="G84" s="11"/>
    </row>
    <row r="85" spans="3:9" ht="5.5" customHeight="1" thickBot="1" x14ac:dyDescent="0.45">
      <c r="C85" s="78"/>
      <c r="D85" s="11"/>
      <c r="E85" s="11"/>
      <c r="F85" s="11"/>
      <c r="G85" s="11"/>
    </row>
    <row r="86" spans="3:9" ht="207.65" customHeight="1" thickBot="1" x14ac:dyDescent="0.45">
      <c r="C86" s="76" t="s">
        <v>110</v>
      </c>
      <c r="D86" s="272" t="s">
        <v>35</v>
      </c>
      <c r="E86" s="273" t="s">
        <v>36</v>
      </c>
      <c r="F86" s="273" t="s">
        <v>37</v>
      </c>
      <c r="G86" s="273" t="s">
        <v>38</v>
      </c>
      <c r="I86" s="202" t="s">
        <v>283</v>
      </c>
    </row>
    <row r="87" spans="3:9" ht="14.5" customHeight="1" x14ac:dyDescent="0.4">
      <c r="C87" s="53" t="s">
        <v>26</v>
      </c>
      <c r="D87" s="189">
        <v>63.5</v>
      </c>
      <c r="E87" s="189">
        <v>63.5</v>
      </c>
      <c r="F87" s="189">
        <v>63.5</v>
      </c>
      <c r="G87" s="189">
        <v>63.5</v>
      </c>
      <c r="I87" s="3" t="s">
        <v>40</v>
      </c>
    </row>
    <row r="88" spans="3:9" x14ac:dyDescent="0.4">
      <c r="C88" s="54" t="s">
        <v>5</v>
      </c>
      <c r="D88" s="190">
        <v>70</v>
      </c>
      <c r="E88" s="190">
        <v>70</v>
      </c>
      <c r="F88" s="190">
        <v>70</v>
      </c>
      <c r="G88" s="190">
        <v>70</v>
      </c>
      <c r="I88" s="3" t="s">
        <v>82</v>
      </c>
    </row>
    <row r="89" spans="3:9" x14ac:dyDescent="0.4">
      <c r="C89" s="54" t="s">
        <v>27</v>
      </c>
      <c r="D89" s="190">
        <v>80</v>
      </c>
      <c r="E89" s="190">
        <v>40</v>
      </c>
      <c r="F89" s="190">
        <v>30</v>
      </c>
      <c r="G89" s="190">
        <v>23.376000000000001</v>
      </c>
      <c r="I89" s="3" t="s">
        <v>41</v>
      </c>
    </row>
    <row r="90" spans="3:9" x14ac:dyDescent="0.4">
      <c r="C90" s="55" t="s">
        <v>44</v>
      </c>
      <c r="D90" s="190">
        <v>254</v>
      </c>
      <c r="E90" s="190">
        <v>254</v>
      </c>
      <c r="F90" s="190">
        <v>254</v>
      </c>
      <c r="G90" s="190">
        <v>254</v>
      </c>
      <c r="I90" s="3" t="s">
        <v>227</v>
      </c>
    </row>
    <row r="91" spans="3:9" ht="15" thickBot="1" x14ac:dyDescent="0.45">
      <c r="C91" s="56" t="s">
        <v>28</v>
      </c>
      <c r="D91" s="191">
        <v>75</v>
      </c>
      <c r="E91" s="191">
        <v>75</v>
      </c>
      <c r="F91" s="191">
        <v>75</v>
      </c>
      <c r="G91" s="191">
        <v>75</v>
      </c>
      <c r="I91" s="3" t="s">
        <v>282</v>
      </c>
    </row>
    <row r="92" spans="3:9" ht="7" customHeight="1" thickBot="1" x14ac:dyDescent="0.45">
      <c r="C92" s="7"/>
      <c r="D92" s="11"/>
      <c r="E92" s="11"/>
      <c r="F92" s="11"/>
      <c r="G92" s="11"/>
      <c r="I92" s="3"/>
    </row>
    <row r="93" spans="3:9" x14ac:dyDescent="0.4">
      <c r="C93" s="267" t="s">
        <v>22</v>
      </c>
      <c r="D93" s="268">
        <f>1/(D79*D96)</f>
        <v>2.8495440729483283E-2</v>
      </c>
      <c r="E93" s="268">
        <f>1/(E79*E96)</f>
        <v>2.8495440729483283E-2</v>
      </c>
      <c r="F93" s="268">
        <f>1/(F79*F96)</f>
        <v>2.8495440729483283E-2</v>
      </c>
      <c r="G93" s="269">
        <f>1/(G79*G96)</f>
        <v>2.8495440729483283E-2</v>
      </c>
      <c r="I93" s="3" t="s">
        <v>173</v>
      </c>
    </row>
    <row r="94" spans="3:9" ht="15" thickBot="1" x14ac:dyDescent="0.45">
      <c r="C94" s="73" t="s">
        <v>46</v>
      </c>
      <c r="D94" s="270">
        <f>D93/1.414</f>
        <v>2.0152362609252676E-2</v>
      </c>
      <c r="E94" s="270">
        <f>E93/1.414</f>
        <v>2.0152362609252676E-2</v>
      </c>
      <c r="F94" s="270">
        <f>F93/1.414</f>
        <v>2.0152362609252676E-2</v>
      </c>
      <c r="G94" s="271">
        <f>G93/1.414</f>
        <v>2.0152362609252676E-2</v>
      </c>
      <c r="I94" s="3" t="s">
        <v>173</v>
      </c>
    </row>
    <row r="95" spans="3:9" ht="8.15" customHeight="1" thickBot="1" x14ac:dyDescent="0.45">
      <c r="C95" s="7"/>
      <c r="D95" s="9"/>
      <c r="E95" s="9"/>
      <c r="F95" s="9"/>
      <c r="G95" s="9"/>
      <c r="I95" s="3"/>
    </row>
    <row r="96" spans="3:9" x14ac:dyDescent="0.4">
      <c r="C96" s="34" t="s">
        <v>45</v>
      </c>
      <c r="D96" s="96">
        <f>1+(254/D91)</f>
        <v>4.3866666666666667</v>
      </c>
      <c r="E96" s="96">
        <f>1+(254/E91)</f>
        <v>4.3866666666666667</v>
      </c>
      <c r="F96" s="96">
        <f>1+(254/F91)</f>
        <v>4.3866666666666667</v>
      </c>
      <c r="G96" s="96">
        <f>1+(254/G91)</f>
        <v>4.3866666666666667</v>
      </c>
      <c r="I96" s="3" t="s">
        <v>158</v>
      </c>
    </row>
    <row r="97" spans="2:15" ht="15" thickBot="1" x14ac:dyDescent="0.45">
      <c r="C97" s="40" t="s">
        <v>42</v>
      </c>
      <c r="D97" s="97">
        <f>(254/D91)</f>
        <v>3.3866666666666667</v>
      </c>
      <c r="E97" s="97">
        <f>(254/E91)</f>
        <v>3.3866666666666667</v>
      </c>
      <c r="F97" s="97">
        <f>(254/F91)</f>
        <v>3.3866666666666667</v>
      </c>
      <c r="G97" s="97">
        <f>(254/G91)</f>
        <v>3.3866666666666667</v>
      </c>
      <c r="I97" s="3" t="s">
        <v>84</v>
      </c>
    </row>
    <row r="98" spans="2:15" ht="8.15" customHeight="1" thickBot="1" x14ac:dyDescent="0.45">
      <c r="C98" s="7"/>
      <c r="D98" s="39"/>
      <c r="E98" s="39"/>
      <c r="F98" s="39"/>
      <c r="G98" s="39"/>
      <c r="I98" s="3"/>
    </row>
    <row r="99" spans="2:15" x14ac:dyDescent="0.4">
      <c r="C99" s="34" t="s">
        <v>251</v>
      </c>
      <c r="D99" s="262">
        <f>D91/30</f>
        <v>2.5</v>
      </c>
      <c r="E99" s="262">
        <f t="shared" ref="E99:G99" si="0">E91/30</f>
        <v>2.5</v>
      </c>
      <c r="F99" s="262">
        <f t="shared" si="0"/>
        <v>2.5</v>
      </c>
      <c r="G99" s="96">
        <f t="shared" si="0"/>
        <v>2.5</v>
      </c>
      <c r="I99" s="3" t="s">
        <v>250</v>
      </c>
    </row>
    <row r="100" spans="2:15" x14ac:dyDescent="0.4">
      <c r="C100" s="263" t="s">
        <v>254</v>
      </c>
      <c r="D100" s="261">
        <f>(D88/100)*D99</f>
        <v>1.75</v>
      </c>
      <c r="E100" s="261">
        <f t="shared" ref="E100:G100" si="1">(E88/100)*E99</f>
        <v>1.75</v>
      </c>
      <c r="F100" s="261">
        <f t="shared" si="1"/>
        <v>1.75</v>
      </c>
      <c r="G100" s="264">
        <f t="shared" si="1"/>
        <v>1.75</v>
      </c>
      <c r="I100" s="3" t="s">
        <v>252</v>
      </c>
    </row>
    <row r="101" spans="2:15" ht="15" thickBot="1" x14ac:dyDescent="0.45">
      <c r="C101" s="40" t="s">
        <v>253</v>
      </c>
      <c r="D101" s="265">
        <f>62+D100</f>
        <v>63.75</v>
      </c>
      <c r="E101" s="265">
        <f t="shared" ref="E101:G101" si="2">62+E100</f>
        <v>63.75</v>
      </c>
      <c r="F101" s="265">
        <f t="shared" si="2"/>
        <v>63.75</v>
      </c>
      <c r="G101" s="97">
        <f t="shared" si="2"/>
        <v>63.75</v>
      </c>
      <c r="I101" s="3" t="s">
        <v>255</v>
      </c>
    </row>
    <row r="102" spans="2:15" ht="8.15" customHeight="1" thickBot="1" x14ac:dyDescent="0.45">
      <c r="C102" s="7"/>
      <c r="D102" s="9"/>
      <c r="E102" s="9"/>
      <c r="F102" s="9"/>
      <c r="G102" s="9"/>
      <c r="I102" s="3"/>
    </row>
    <row r="103" spans="2:15" ht="15" thickBot="1" x14ac:dyDescent="0.45">
      <c r="C103" s="35" t="s">
        <v>111</v>
      </c>
      <c r="D103" s="149">
        <f>D87/D89</f>
        <v>0.79374999999999996</v>
      </c>
      <c r="E103" s="149">
        <f>E87/E89</f>
        <v>1.5874999999999999</v>
      </c>
      <c r="F103" s="149">
        <f>F87/F89</f>
        <v>2.1166666666666667</v>
      </c>
      <c r="G103" s="150">
        <f>G87/G89</f>
        <v>2.7164613278576315</v>
      </c>
      <c r="I103" s="3" t="s">
        <v>112</v>
      </c>
    </row>
    <row r="104" spans="2:15" ht="8.15" customHeight="1" thickBot="1" x14ac:dyDescent="0.45">
      <c r="C104" s="7"/>
      <c r="D104" s="8"/>
      <c r="E104" s="8"/>
      <c r="F104" s="8"/>
      <c r="G104" s="8"/>
      <c r="I104" s="3"/>
    </row>
    <row r="105" spans="2:15" ht="16.3" thickBot="1" x14ac:dyDescent="0.5">
      <c r="C105" s="44" t="s">
        <v>17</v>
      </c>
      <c r="D105" s="46" t="s">
        <v>39</v>
      </c>
      <c r="E105" s="46"/>
      <c r="F105" s="46"/>
      <c r="G105" s="47"/>
      <c r="I105" s="3"/>
    </row>
    <row r="106" spans="2:15" x14ac:dyDescent="0.4">
      <c r="B106" s="2"/>
      <c r="C106" s="48" t="s">
        <v>234</v>
      </c>
      <c r="D106" s="255">
        <f>(D89*D90*D88*D91)/(6000*D94*D87*(D90+D91))</f>
        <v>42.231466666666662</v>
      </c>
      <c r="E106" s="255">
        <f>(E89*E90*E88*E91)/(6000*E94*E87*(E90+E91))</f>
        <v>21.115733333333331</v>
      </c>
      <c r="F106" s="255">
        <f>(F89*F90*F88*F91)/(6000*F94*F87*(F90+F91))</f>
        <v>15.836799999999998</v>
      </c>
      <c r="G106" s="256">
        <f>(G89*G90*G88*G91)/(6000*G94*G87*(G90+G91))</f>
        <v>12.340034559999998</v>
      </c>
      <c r="I106" s="14" t="s">
        <v>228</v>
      </c>
      <c r="L106" s="6"/>
      <c r="M106" s="6"/>
      <c r="N106" s="6"/>
      <c r="O106" s="6"/>
    </row>
    <row r="107" spans="2:15" ht="15" thickBot="1" x14ac:dyDescent="0.45">
      <c r="B107" s="1"/>
      <c r="C107" s="49" t="s">
        <v>235</v>
      </c>
      <c r="D107" s="257">
        <f>(D89*1000000*D88*D91)/(6000*D94*D87*(1000000+D91))</f>
        <v>54.697285630086924</v>
      </c>
      <c r="E107" s="257">
        <f>(E89*1000000*E88*E91)/(6000*E94*E87*(1000000+E91))</f>
        <v>27.348642815043462</v>
      </c>
      <c r="F107" s="257">
        <f>(F89*1000000*F88*F91)/(6000*F94*F87*(1000000+F91))</f>
        <v>20.511482111282596</v>
      </c>
      <c r="G107" s="258">
        <f>(G89*1000000*G88*G91)/(6000*G94*G87*(1000000+G91))</f>
        <v>15.9825468611114</v>
      </c>
      <c r="I107" s="14" t="s">
        <v>229</v>
      </c>
    </row>
    <row r="108" spans="2:15" ht="19" customHeight="1" thickBot="1" x14ac:dyDescent="0.45">
      <c r="B108" s="1"/>
      <c r="C108" s="247" t="s">
        <v>224</v>
      </c>
      <c r="D108" s="245"/>
      <c r="E108" s="246"/>
      <c r="F108" s="246"/>
      <c r="G108" s="245"/>
      <c r="H108" s="245"/>
      <c r="I108" s="248"/>
    </row>
    <row r="109" spans="2:15" ht="22.75" customHeight="1" thickBot="1" x14ac:dyDescent="0.45">
      <c r="B109" s="1"/>
      <c r="C109" s="14"/>
      <c r="D109" s="92"/>
      <c r="E109" s="92"/>
      <c r="F109" s="92"/>
      <c r="G109" s="43"/>
      <c r="I109" s="14"/>
    </row>
    <row r="110" spans="2:15" ht="24" customHeight="1" thickBot="1" x14ac:dyDescent="0.45">
      <c r="C110" s="124" t="s">
        <v>286</v>
      </c>
      <c r="D110" s="86"/>
      <c r="E110" s="86"/>
      <c r="F110" s="86"/>
      <c r="G110" s="86"/>
      <c r="H110" s="86"/>
      <c r="I110" s="87"/>
    </row>
    <row r="111" spans="2:15" x14ac:dyDescent="0.4">
      <c r="C111" s="7"/>
      <c r="D111" s="8"/>
      <c r="E111" s="8"/>
      <c r="F111" s="8"/>
      <c r="G111" s="8"/>
      <c r="I111" s="3"/>
    </row>
    <row r="112" spans="2:15" x14ac:dyDescent="0.4">
      <c r="C112" s="7"/>
      <c r="D112" s="8"/>
      <c r="E112" s="8"/>
      <c r="F112" s="8"/>
      <c r="G112" s="8"/>
      <c r="I112" s="3"/>
    </row>
    <row r="113" spans="3:9" x14ac:dyDescent="0.4">
      <c r="C113" s="7"/>
      <c r="D113" s="8"/>
      <c r="E113" s="8"/>
      <c r="F113" s="8"/>
      <c r="G113" s="8"/>
      <c r="I113" s="3"/>
    </row>
    <row r="114" spans="3:9" x14ac:dyDescent="0.4">
      <c r="C114" s="7"/>
      <c r="D114" s="8"/>
      <c r="E114" s="8"/>
      <c r="F114" s="8"/>
      <c r="G114" s="8"/>
      <c r="I114" s="3"/>
    </row>
    <row r="115" spans="3:9" x14ac:dyDescent="0.4">
      <c r="C115" s="7"/>
      <c r="D115" s="8"/>
      <c r="E115" s="8"/>
      <c r="F115" s="8"/>
      <c r="G115" s="8"/>
      <c r="I115" s="3"/>
    </row>
    <row r="116" spans="3:9" x14ac:dyDescent="0.4">
      <c r="C116" s="7"/>
      <c r="D116" s="8"/>
      <c r="E116" s="8"/>
      <c r="F116" s="8"/>
      <c r="G116" s="8"/>
      <c r="I116" s="3"/>
    </row>
    <row r="117" spans="3:9" x14ac:dyDescent="0.4">
      <c r="C117" s="7"/>
      <c r="D117" s="8"/>
      <c r="E117" s="8"/>
      <c r="F117" s="8"/>
      <c r="G117" s="8"/>
      <c r="I117" s="3"/>
    </row>
    <row r="118" spans="3:9" x14ac:dyDescent="0.4">
      <c r="C118" s="7"/>
      <c r="D118" s="8"/>
      <c r="E118" s="8"/>
      <c r="F118" s="8"/>
      <c r="G118" s="8"/>
      <c r="I118" s="3"/>
    </row>
    <row r="119" spans="3:9" x14ac:dyDescent="0.4">
      <c r="C119" s="7"/>
      <c r="D119" s="8"/>
      <c r="E119" s="8"/>
      <c r="F119" s="8"/>
      <c r="G119" s="8"/>
      <c r="I119" s="3"/>
    </row>
    <row r="120" spans="3:9" x14ac:dyDescent="0.4">
      <c r="C120" s="7"/>
      <c r="D120" s="8"/>
      <c r="E120" s="8"/>
      <c r="F120" s="8"/>
      <c r="G120" s="8"/>
      <c r="I120" s="3"/>
    </row>
    <row r="121" spans="3:9" x14ac:dyDescent="0.4">
      <c r="C121" s="7"/>
      <c r="D121" s="8"/>
      <c r="E121" s="8"/>
      <c r="F121" s="8"/>
      <c r="G121" s="8"/>
      <c r="I121" s="3"/>
    </row>
    <row r="122" spans="3:9" x14ac:dyDescent="0.4">
      <c r="C122" s="7"/>
      <c r="D122" s="8"/>
      <c r="E122" s="8"/>
      <c r="F122" s="8"/>
      <c r="G122" s="8"/>
      <c r="I122" s="3"/>
    </row>
    <row r="123" spans="3:9" x14ac:dyDescent="0.4">
      <c r="C123" s="7"/>
      <c r="D123" s="8"/>
      <c r="E123" s="8"/>
      <c r="F123" s="8"/>
      <c r="G123" s="8"/>
      <c r="I123" s="3"/>
    </row>
    <row r="124" spans="3:9" x14ac:dyDescent="0.4">
      <c r="C124" s="7"/>
      <c r="D124" s="8"/>
      <c r="E124" s="8"/>
      <c r="F124" s="8"/>
      <c r="G124" s="8"/>
      <c r="I124" s="3"/>
    </row>
    <row r="125" spans="3:9" x14ac:dyDescent="0.4">
      <c r="C125" s="7"/>
      <c r="D125" s="8"/>
      <c r="E125" s="8"/>
      <c r="F125" s="8"/>
      <c r="G125" s="8"/>
      <c r="I125" s="3"/>
    </row>
    <row r="126" spans="3:9" x14ac:dyDescent="0.4">
      <c r="C126" s="7"/>
      <c r="D126" s="8"/>
      <c r="E126" s="8"/>
      <c r="F126" s="8"/>
      <c r="G126" s="8"/>
      <c r="I126" s="3"/>
    </row>
    <row r="127" spans="3:9" x14ac:dyDescent="0.4">
      <c r="C127" s="7"/>
      <c r="D127" s="8"/>
      <c r="E127" s="8"/>
      <c r="F127" s="8"/>
      <c r="G127" s="8"/>
      <c r="I127" s="3"/>
    </row>
    <row r="128" spans="3:9" x14ac:dyDescent="0.4">
      <c r="C128" s="7"/>
      <c r="D128" s="8"/>
      <c r="E128" s="8"/>
      <c r="F128" s="8"/>
      <c r="G128" s="8"/>
      <c r="I128" s="3"/>
    </row>
    <row r="129" spans="3:9" x14ac:dyDescent="0.4">
      <c r="C129" s="7"/>
      <c r="D129" s="8"/>
      <c r="E129" s="8"/>
      <c r="F129" s="8"/>
      <c r="G129" s="8"/>
      <c r="I129" s="3"/>
    </row>
    <row r="130" spans="3:9" x14ac:dyDescent="0.4">
      <c r="C130" s="7"/>
      <c r="D130" s="8"/>
      <c r="E130" s="8"/>
      <c r="F130" s="8"/>
      <c r="G130" s="8"/>
      <c r="I130" s="3"/>
    </row>
    <row r="131" spans="3:9" x14ac:dyDescent="0.4">
      <c r="C131" s="7"/>
      <c r="D131" s="8"/>
      <c r="E131" s="8"/>
      <c r="F131" s="8"/>
      <c r="G131" s="8"/>
      <c r="I131" s="3"/>
    </row>
    <row r="132" spans="3:9" x14ac:dyDescent="0.4">
      <c r="C132" s="7"/>
      <c r="D132" s="8"/>
      <c r="E132" s="8"/>
      <c r="F132" s="8"/>
      <c r="G132" s="8"/>
      <c r="I132" s="3"/>
    </row>
    <row r="133" spans="3:9" x14ac:dyDescent="0.4">
      <c r="C133" s="7"/>
      <c r="D133" s="8"/>
      <c r="E133" s="8"/>
      <c r="F133" s="8"/>
      <c r="G133" s="8"/>
      <c r="I133" s="3"/>
    </row>
    <row r="134" spans="3:9" x14ac:dyDescent="0.4">
      <c r="C134" s="7"/>
      <c r="D134" s="8"/>
      <c r="E134" s="8"/>
      <c r="F134" s="8"/>
      <c r="G134" s="8"/>
      <c r="I134" s="3"/>
    </row>
    <row r="135" spans="3:9" x14ac:dyDescent="0.4">
      <c r="C135" s="7"/>
      <c r="D135" s="8"/>
      <c r="E135" s="8"/>
      <c r="F135" s="8"/>
      <c r="G135" s="8"/>
      <c r="I135" s="3"/>
    </row>
    <row r="136" spans="3:9" x14ac:dyDescent="0.4">
      <c r="C136" s="7"/>
      <c r="D136" s="8"/>
      <c r="E136" s="8"/>
      <c r="F136" s="8"/>
      <c r="G136" s="8"/>
      <c r="I136" s="3"/>
    </row>
    <row r="137" spans="3:9" x14ac:dyDescent="0.4">
      <c r="C137" s="7"/>
      <c r="D137" s="8"/>
      <c r="E137" s="8"/>
      <c r="F137" s="8"/>
      <c r="G137" s="8"/>
      <c r="I137" s="3"/>
    </row>
    <row r="138" spans="3:9" x14ac:dyDescent="0.4">
      <c r="C138" s="7"/>
      <c r="D138" s="8"/>
      <c r="E138" s="8"/>
      <c r="F138" s="8"/>
      <c r="G138" s="8"/>
      <c r="I138" s="3"/>
    </row>
    <row r="139" spans="3:9" x14ac:dyDescent="0.4">
      <c r="C139" s="7"/>
      <c r="D139" s="8"/>
      <c r="E139" s="8"/>
      <c r="F139" s="8"/>
      <c r="G139" s="8"/>
      <c r="I139" s="3"/>
    </row>
    <row r="140" spans="3:9" x14ac:dyDescent="0.4">
      <c r="C140" s="7"/>
      <c r="D140" s="8"/>
      <c r="E140" s="8"/>
      <c r="F140" s="8"/>
      <c r="G140" s="8"/>
      <c r="I140" s="3"/>
    </row>
    <row r="141" spans="3:9" x14ac:dyDescent="0.4">
      <c r="C141" s="7"/>
      <c r="D141" s="8"/>
      <c r="E141" s="8"/>
      <c r="F141" s="8"/>
      <c r="G141" s="8"/>
      <c r="I141" s="3"/>
    </row>
    <row r="142" spans="3:9" x14ac:dyDescent="0.4">
      <c r="C142" s="7"/>
      <c r="D142" s="8"/>
      <c r="E142" s="8"/>
      <c r="F142" s="8"/>
      <c r="G142" s="8"/>
      <c r="I142" s="3"/>
    </row>
    <row r="143" spans="3:9" x14ac:dyDescent="0.4">
      <c r="C143" s="7"/>
      <c r="D143" s="8"/>
      <c r="E143" s="8"/>
      <c r="F143" s="8"/>
      <c r="G143" s="8"/>
      <c r="I143" s="3"/>
    </row>
    <row r="144" spans="3:9" x14ac:dyDescent="0.4">
      <c r="C144" s="7"/>
      <c r="D144" s="8"/>
      <c r="E144" s="8"/>
      <c r="F144" s="8"/>
      <c r="G144" s="8"/>
      <c r="I144" s="3"/>
    </row>
    <row r="145" spans="3:9" x14ac:dyDescent="0.4">
      <c r="C145" s="7"/>
      <c r="D145" s="8"/>
      <c r="E145" s="8"/>
      <c r="F145" s="8"/>
      <c r="G145" s="8"/>
      <c r="I145" s="3"/>
    </row>
    <row r="146" spans="3:9" x14ac:dyDescent="0.4">
      <c r="C146" s="7"/>
      <c r="D146" s="8"/>
      <c r="E146" s="8"/>
      <c r="F146" s="8"/>
      <c r="G146" s="8"/>
      <c r="I146" s="3"/>
    </row>
    <row r="147" spans="3:9" x14ac:dyDescent="0.4">
      <c r="C147" s="7"/>
      <c r="D147" s="8"/>
      <c r="E147" s="8"/>
      <c r="F147" s="8"/>
      <c r="G147" s="8"/>
      <c r="I147" s="3"/>
    </row>
    <row r="148" spans="3:9" x14ac:dyDescent="0.4">
      <c r="C148" s="7"/>
      <c r="D148" s="8"/>
      <c r="E148" s="8"/>
      <c r="F148" s="8"/>
      <c r="G148" s="8"/>
      <c r="I148" s="3"/>
    </row>
    <row r="149" spans="3:9" x14ac:dyDescent="0.4">
      <c r="C149" s="7"/>
      <c r="D149" s="8"/>
      <c r="E149" s="8"/>
      <c r="F149" s="8"/>
      <c r="G149" s="8"/>
      <c r="I149" s="3"/>
    </row>
    <row r="150" spans="3:9" x14ac:dyDescent="0.4">
      <c r="C150" s="7"/>
      <c r="D150" s="8"/>
      <c r="E150" s="8"/>
      <c r="F150" s="8"/>
      <c r="G150" s="8"/>
      <c r="I150" s="3"/>
    </row>
    <row r="151" spans="3:9" x14ac:dyDescent="0.4">
      <c r="C151" s="7"/>
      <c r="D151" s="8"/>
      <c r="E151" s="8"/>
      <c r="F151" s="8"/>
      <c r="G151" s="8"/>
      <c r="I151" s="3"/>
    </row>
    <row r="152" spans="3:9" x14ac:dyDescent="0.4">
      <c r="C152" s="7"/>
      <c r="D152" s="8"/>
      <c r="E152" s="8"/>
      <c r="F152" s="8"/>
      <c r="G152" s="8"/>
      <c r="I152" s="3"/>
    </row>
    <row r="153" spans="3:9" x14ac:dyDescent="0.4">
      <c r="C153" s="7"/>
      <c r="D153" s="8"/>
      <c r="E153" s="8"/>
      <c r="F153" s="8"/>
      <c r="G153" s="8"/>
      <c r="I153" s="3"/>
    </row>
    <row r="154" spans="3:9" x14ac:dyDescent="0.4">
      <c r="C154" s="7"/>
      <c r="D154" s="8"/>
      <c r="E154" s="8"/>
      <c r="F154" s="8"/>
      <c r="G154" s="8"/>
      <c r="I154" s="3"/>
    </row>
    <row r="155" spans="3:9" x14ac:dyDescent="0.4">
      <c r="C155" s="7"/>
      <c r="D155" s="8"/>
      <c r="E155" s="8"/>
      <c r="F155" s="8"/>
      <c r="G155" s="8"/>
      <c r="I155" s="3"/>
    </row>
    <row r="156" spans="3:9" x14ac:dyDescent="0.4">
      <c r="C156" s="7"/>
      <c r="D156" s="8"/>
      <c r="E156" s="8"/>
      <c r="F156" s="8"/>
      <c r="G156" s="8"/>
      <c r="I156" s="3"/>
    </row>
    <row r="157" spans="3:9" ht="24.45" customHeight="1" thickBot="1" x14ac:dyDescent="0.45">
      <c r="C157" s="7"/>
      <c r="D157" s="8"/>
      <c r="E157" s="8"/>
      <c r="F157" s="8"/>
      <c r="G157" s="8"/>
      <c r="I157" s="3"/>
    </row>
    <row r="158" spans="3:9" ht="24" customHeight="1" thickBot="1" x14ac:dyDescent="0.45">
      <c r="C158" s="284" t="s">
        <v>289</v>
      </c>
      <c r="D158" s="86"/>
      <c r="E158" s="86"/>
      <c r="F158" s="86"/>
      <c r="G158" s="86"/>
      <c r="H158" s="86"/>
      <c r="I158" s="87"/>
    </row>
    <row r="159" spans="3:9" ht="4.75" customHeight="1" x14ac:dyDescent="0.4">
      <c r="C159" s="285"/>
    </row>
    <row r="160" spans="3:9" x14ac:dyDescent="0.4">
      <c r="C160" s="7"/>
      <c r="D160" s="8"/>
      <c r="E160" s="8"/>
      <c r="F160" s="8"/>
      <c r="G160" s="8"/>
      <c r="I160" s="3"/>
    </row>
    <row r="161" spans="3:9" x14ac:dyDescent="0.4">
      <c r="C161" s="7"/>
      <c r="D161" s="8"/>
      <c r="E161" s="8"/>
      <c r="F161" s="8"/>
      <c r="G161" s="8"/>
      <c r="I161" s="3"/>
    </row>
    <row r="162" spans="3:9" x14ac:dyDescent="0.4">
      <c r="C162" s="7"/>
      <c r="D162" s="8"/>
      <c r="E162" s="8"/>
      <c r="F162" s="8"/>
      <c r="G162" s="8"/>
      <c r="I162" s="3"/>
    </row>
    <row r="163" spans="3:9" x14ac:dyDescent="0.4">
      <c r="C163" s="7"/>
      <c r="D163" s="8"/>
      <c r="E163" s="8"/>
      <c r="F163" s="8"/>
      <c r="G163" s="8"/>
      <c r="I163" s="3"/>
    </row>
    <row r="164" spans="3:9" x14ac:dyDescent="0.4">
      <c r="C164" s="7"/>
      <c r="D164" s="8"/>
      <c r="E164" s="8"/>
      <c r="F164" s="8"/>
      <c r="G164" s="8"/>
      <c r="I164" s="3"/>
    </row>
    <row r="165" spans="3:9" x14ac:dyDescent="0.4">
      <c r="C165" s="7"/>
      <c r="D165" s="8"/>
      <c r="E165" s="8"/>
      <c r="F165" s="8"/>
      <c r="G165" s="8"/>
      <c r="I165" s="3"/>
    </row>
    <row r="166" spans="3:9" x14ac:dyDescent="0.4">
      <c r="C166" s="7"/>
      <c r="D166" s="8"/>
      <c r="E166" s="8"/>
      <c r="F166" s="8"/>
      <c r="G166" s="8"/>
      <c r="I166" s="3"/>
    </row>
    <row r="167" spans="3:9" x14ac:dyDescent="0.4">
      <c r="C167" s="7"/>
      <c r="D167" s="8"/>
      <c r="E167" s="8"/>
      <c r="F167" s="8"/>
      <c r="G167" s="8"/>
      <c r="I167" s="3"/>
    </row>
    <row r="168" spans="3:9" x14ac:dyDescent="0.4">
      <c r="C168" s="7"/>
      <c r="D168" s="8"/>
      <c r="E168" s="8"/>
      <c r="F168" s="8"/>
      <c r="G168" s="8"/>
      <c r="I168" s="3"/>
    </row>
    <row r="169" spans="3:9" x14ac:dyDescent="0.4">
      <c r="C169" s="7"/>
      <c r="D169" s="8"/>
      <c r="E169" s="8"/>
      <c r="F169" s="8"/>
      <c r="G169" s="8"/>
      <c r="I169" s="3"/>
    </row>
    <row r="170" spans="3:9" x14ac:dyDescent="0.4">
      <c r="C170" s="7"/>
      <c r="D170" s="8"/>
      <c r="E170" s="8"/>
      <c r="F170" s="8"/>
      <c r="G170" s="8"/>
      <c r="I170" s="3"/>
    </row>
    <row r="171" spans="3:9" x14ac:dyDescent="0.4">
      <c r="C171" s="7"/>
      <c r="D171" s="8"/>
      <c r="E171" s="8"/>
      <c r="F171" s="8"/>
      <c r="G171" s="8"/>
      <c r="I171" s="3"/>
    </row>
    <row r="172" spans="3:9" x14ac:dyDescent="0.4">
      <c r="C172" s="7"/>
      <c r="D172" s="8"/>
      <c r="E172" s="8"/>
      <c r="F172" s="8"/>
      <c r="G172" s="8"/>
      <c r="I172" s="3"/>
    </row>
    <row r="173" spans="3:9" x14ac:dyDescent="0.4">
      <c r="C173" s="7"/>
      <c r="D173" s="8"/>
      <c r="E173" s="8"/>
      <c r="F173" s="8"/>
      <c r="G173" s="8"/>
      <c r="I173" s="3"/>
    </row>
    <row r="174" spans="3:9" x14ac:dyDescent="0.4">
      <c r="C174" s="7"/>
      <c r="D174" s="8"/>
      <c r="E174" s="8"/>
      <c r="F174" s="8"/>
      <c r="G174" s="8"/>
      <c r="I174" s="3"/>
    </row>
    <row r="175" spans="3:9" x14ac:dyDescent="0.4">
      <c r="C175" s="7"/>
      <c r="D175" s="8"/>
      <c r="E175" s="8"/>
      <c r="F175" s="8"/>
      <c r="G175" s="8"/>
      <c r="I175" s="3"/>
    </row>
    <row r="176" spans="3:9" x14ac:dyDescent="0.4">
      <c r="C176" s="7"/>
      <c r="D176" s="8"/>
      <c r="E176" s="8"/>
      <c r="F176" s="8"/>
      <c r="G176" s="8"/>
      <c r="I176" s="3"/>
    </row>
    <row r="177" spans="3:9" x14ac:dyDescent="0.4">
      <c r="C177" s="7"/>
      <c r="D177" s="8"/>
      <c r="E177" s="8"/>
      <c r="F177" s="8"/>
      <c r="G177" s="8"/>
      <c r="I177" s="3"/>
    </row>
    <row r="178" spans="3:9" x14ac:dyDescent="0.4">
      <c r="C178" s="7"/>
      <c r="D178" s="8"/>
      <c r="E178" s="8"/>
      <c r="F178" s="8"/>
      <c r="G178" s="8"/>
      <c r="I178" s="3"/>
    </row>
    <row r="179" spans="3:9" x14ac:dyDescent="0.4">
      <c r="C179" s="7"/>
      <c r="D179" s="8"/>
      <c r="E179" s="8"/>
      <c r="F179" s="8"/>
      <c r="G179" s="8"/>
      <c r="I179" s="3"/>
    </row>
    <row r="180" spans="3:9" x14ac:dyDescent="0.4">
      <c r="C180" s="7"/>
      <c r="D180" s="8"/>
      <c r="E180" s="8"/>
      <c r="F180" s="8"/>
      <c r="G180" s="8"/>
      <c r="I180" s="3"/>
    </row>
    <row r="181" spans="3:9" x14ac:dyDescent="0.4">
      <c r="C181" s="7"/>
      <c r="D181" s="8"/>
      <c r="E181" s="8"/>
      <c r="F181" s="8"/>
      <c r="G181" s="8"/>
      <c r="I181" s="3"/>
    </row>
    <row r="182" spans="3:9" x14ac:dyDescent="0.4">
      <c r="C182" s="7"/>
      <c r="D182" s="8"/>
      <c r="E182" s="8"/>
      <c r="F182" s="8"/>
      <c r="G182" s="8"/>
      <c r="I182" s="3"/>
    </row>
    <row r="183" spans="3:9" x14ac:dyDescent="0.4">
      <c r="C183" s="7"/>
      <c r="D183" s="8"/>
      <c r="E183" s="8"/>
      <c r="F183" s="8"/>
      <c r="G183" s="8"/>
      <c r="I183" s="3"/>
    </row>
    <row r="184" spans="3:9" x14ac:dyDescent="0.4">
      <c r="C184" s="7"/>
      <c r="D184" s="8"/>
      <c r="E184" s="8"/>
      <c r="F184" s="8"/>
      <c r="G184" s="8"/>
      <c r="I184" s="3"/>
    </row>
    <row r="185" spans="3:9" x14ac:dyDescent="0.4">
      <c r="C185" s="7"/>
      <c r="D185" s="8"/>
      <c r="E185" s="8"/>
      <c r="F185" s="8"/>
      <c r="G185" s="8"/>
      <c r="I185" s="3"/>
    </row>
    <row r="186" spans="3:9" x14ac:dyDescent="0.4">
      <c r="C186" s="7"/>
      <c r="D186" s="8"/>
      <c r="E186" s="8"/>
      <c r="F186" s="8"/>
      <c r="G186" s="8"/>
      <c r="I186" s="3"/>
    </row>
    <row r="187" spans="3:9" x14ac:dyDescent="0.4">
      <c r="C187" s="7"/>
      <c r="D187" s="8"/>
      <c r="E187" s="8"/>
      <c r="F187" s="8"/>
      <c r="G187" s="8"/>
      <c r="I187" s="3"/>
    </row>
    <row r="188" spans="3:9" x14ac:dyDescent="0.4">
      <c r="C188" s="7"/>
      <c r="D188" s="8"/>
      <c r="E188" s="8"/>
      <c r="F188" s="8"/>
      <c r="G188" s="8"/>
      <c r="I188" s="3"/>
    </row>
    <row r="189" spans="3:9" x14ac:dyDescent="0.4">
      <c r="C189" s="7"/>
      <c r="D189" s="8"/>
      <c r="E189" s="8"/>
      <c r="F189" s="8"/>
      <c r="G189" s="8"/>
      <c r="I189" s="3"/>
    </row>
    <row r="190" spans="3:9" x14ac:dyDescent="0.4">
      <c r="C190" s="7"/>
      <c r="D190" s="8"/>
      <c r="E190" s="8"/>
      <c r="F190" s="8"/>
      <c r="G190" s="8"/>
      <c r="I190" s="3"/>
    </row>
    <row r="191" spans="3:9" x14ac:dyDescent="0.4">
      <c r="C191" s="7"/>
      <c r="D191" s="8"/>
      <c r="E191" s="8"/>
      <c r="F191" s="8"/>
      <c r="G191" s="8"/>
      <c r="I191" s="3"/>
    </row>
    <row r="192" spans="3:9" x14ac:dyDescent="0.4">
      <c r="C192" s="7"/>
      <c r="D192" s="8"/>
      <c r="E192" s="8"/>
      <c r="F192" s="8"/>
      <c r="G192" s="8"/>
      <c r="I192" s="3"/>
    </row>
    <row r="193" spans="2:9" x14ac:dyDescent="0.4">
      <c r="C193" s="7"/>
      <c r="D193" s="8"/>
      <c r="E193" s="8"/>
      <c r="F193" s="8"/>
      <c r="G193" s="8"/>
      <c r="I193" s="3"/>
    </row>
    <row r="194" spans="2:9" x14ac:dyDescent="0.4">
      <c r="C194" s="7"/>
      <c r="D194" s="8"/>
      <c r="E194" s="8"/>
      <c r="F194" s="8"/>
      <c r="G194" s="8"/>
      <c r="I194" s="3"/>
    </row>
    <row r="195" spans="2:9" x14ac:dyDescent="0.4">
      <c r="C195" s="7"/>
      <c r="D195" s="8"/>
      <c r="E195" s="8"/>
      <c r="F195" s="8"/>
      <c r="G195" s="8"/>
      <c r="I195" s="3"/>
    </row>
    <row r="196" spans="2:9" x14ac:dyDescent="0.4">
      <c r="C196" s="7"/>
      <c r="D196" s="8"/>
      <c r="E196" s="8"/>
      <c r="F196" s="8"/>
      <c r="G196" s="8"/>
      <c r="I196" s="3"/>
    </row>
    <row r="197" spans="2:9" x14ac:dyDescent="0.4">
      <c r="C197" s="7"/>
      <c r="D197" s="8"/>
      <c r="E197" s="8"/>
      <c r="F197" s="8"/>
      <c r="G197" s="8"/>
      <c r="I197" s="3"/>
    </row>
    <row r="198" spans="2:9" x14ac:dyDescent="0.4">
      <c r="C198" s="7"/>
      <c r="D198" s="8"/>
      <c r="E198" s="8"/>
      <c r="F198" s="8"/>
      <c r="G198" s="8"/>
      <c r="I198" s="3"/>
    </row>
    <row r="199" spans="2:9" ht="17.149999999999999" customHeight="1" thickBot="1" x14ac:dyDescent="0.45">
      <c r="B199" s="5"/>
      <c r="C199" s="90"/>
      <c r="D199" s="77"/>
      <c r="E199" s="77"/>
      <c r="F199" s="77"/>
      <c r="G199" s="77"/>
    </row>
    <row r="200" spans="2:9" ht="18.899999999999999" thickBot="1" x14ac:dyDescent="0.45">
      <c r="C200" s="124" t="s">
        <v>288</v>
      </c>
      <c r="D200" s="86"/>
      <c r="E200" s="86"/>
      <c r="F200" s="86"/>
      <c r="G200" s="86"/>
      <c r="H200" s="86"/>
      <c r="I200" s="87"/>
    </row>
    <row r="201" spans="2:9" ht="6" customHeight="1" x14ac:dyDescent="0.4">
      <c r="D201" s="84"/>
    </row>
    <row r="202" spans="2:9" ht="15.9" x14ac:dyDescent="0.4">
      <c r="C202" s="204" t="s">
        <v>175</v>
      </c>
      <c r="D202" s="283" t="s">
        <v>70</v>
      </c>
    </row>
    <row r="203" spans="2:9" ht="20.7" customHeight="1" x14ac:dyDescent="0.45">
      <c r="C203" s="203" t="s">
        <v>174</v>
      </c>
      <c r="D203" s="205"/>
      <c r="E203" s="205"/>
      <c r="F203" s="205"/>
      <c r="G203" s="205"/>
    </row>
    <row r="204" spans="2:9" ht="25.3" customHeight="1" thickBot="1" x14ac:dyDescent="0.45">
      <c r="C204" s="78"/>
      <c r="D204" s="77"/>
      <c r="E204" s="77"/>
      <c r="F204" s="77"/>
      <c r="G204" s="77"/>
    </row>
    <row r="205" spans="2:9" ht="18.899999999999999" thickBot="1" x14ac:dyDescent="0.45">
      <c r="C205" s="124" t="s">
        <v>287</v>
      </c>
      <c r="D205" s="86"/>
      <c r="E205" s="86"/>
      <c r="F205" s="86"/>
      <c r="G205" s="86"/>
      <c r="H205" s="86"/>
      <c r="I205" s="87"/>
    </row>
    <row r="206" spans="2:9" ht="8.15" customHeight="1" x14ac:dyDescent="0.4">
      <c r="C206" s="67"/>
    </row>
    <row r="207" spans="2:9" ht="14.5" customHeight="1" x14ac:dyDescent="0.4">
      <c r="C207" s="67"/>
    </row>
    <row r="208" spans="2:9" ht="14.5" customHeight="1" x14ac:dyDescent="0.4">
      <c r="C208" s="67"/>
    </row>
    <row r="209" spans="3:3" ht="14.5" customHeight="1" x14ac:dyDescent="0.4">
      <c r="C209" s="67"/>
    </row>
    <row r="210" spans="3:3" ht="14.5" customHeight="1" x14ac:dyDescent="0.4">
      <c r="C210" s="67"/>
    </row>
    <row r="211" spans="3:3" ht="14.5" customHeight="1" x14ac:dyDescent="0.4">
      <c r="C211" s="67"/>
    </row>
    <row r="212" spans="3:3" ht="14.5" customHeight="1" x14ac:dyDescent="0.4">
      <c r="C212" s="67"/>
    </row>
    <row r="213" spans="3:3" ht="14.5" customHeight="1" x14ac:dyDescent="0.4">
      <c r="C213" s="67"/>
    </row>
    <row r="214" spans="3:3" ht="14.5" customHeight="1" x14ac:dyDescent="0.4">
      <c r="C214" s="67"/>
    </row>
    <row r="215" spans="3:3" ht="14.5" customHeight="1" x14ac:dyDescent="0.4">
      <c r="C215" s="67"/>
    </row>
    <row r="216" spans="3:3" ht="14.5" customHeight="1" x14ac:dyDescent="0.4">
      <c r="C216" s="67"/>
    </row>
    <row r="217" spans="3:3" ht="14.5" customHeight="1" x14ac:dyDescent="0.4">
      <c r="C217" s="67"/>
    </row>
    <row r="218" spans="3:3" ht="14.5" customHeight="1" x14ac:dyDescent="0.4">
      <c r="C218" s="67"/>
    </row>
    <row r="219" spans="3:3" ht="14.5" customHeight="1" x14ac:dyDescent="0.4">
      <c r="C219" s="67"/>
    </row>
    <row r="220" spans="3:3" ht="14.5" customHeight="1" x14ac:dyDescent="0.4">
      <c r="C220" s="67"/>
    </row>
    <row r="221" spans="3:3" ht="14.5" customHeight="1" x14ac:dyDescent="0.4">
      <c r="C221" s="67"/>
    </row>
    <row r="222" spans="3:3" ht="14.5" customHeight="1" x14ac:dyDescent="0.4">
      <c r="C222" s="67"/>
    </row>
    <row r="223" spans="3:3" ht="14.5" customHeight="1" x14ac:dyDescent="0.4">
      <c r="C223" s="67"/>
    </row>
    <row r="224" spans="3:3" ht="14.5" customHeight="1" x14ac:dyDescent="0.4">
      <c r="C224" s="67"/>
    </row>
    <row r="225" spans="3:3" ht="14.5" customHeight="1" x14ac:dyDescent="0.4">
      <c r="C225" s="67"/>
    </row>
    <row r="226" spans="3:3" ht="14.5" customHeight="1" x14ac:dyDescent="0.4">
      <c r="C226" s="67"/>
    </row>
    <row r="227" spans="3:3" ht="14.5" customHeight="1" x14ac:dyDescent="0.4">
      <c r="C227" s="67"/>
    </row>
    <row r="228" spans="3:3" ht="14.5" customHeight="1" x14ac:dyDescent="0.4">
      <c r="C228" s="67"/>
    </row>
    <row r="229" spans="3:3" ht="14.5" customHeight="1" x14ac:dyDescent="0.4">
      <c r="C229" s="67"/>
    </row>
    <row r="230" spans="3:3" ht="14.5" customHeight="1" x14ac:dyDescent="0.4">
      <c r="C230" s="67"/>
    </row>
    <row r="231" spans="3:3" ht="14.5" customHeight="1" x14ac:dyDescent="0.4">
      <c r="C231" s="67"/>
    </row>
    <row r="232" spans="3:3" ht="14.5" customHeight="1" x14ac:dyDescent="0.4">
      <c r="C232" s="67"/>
    </row>
    <row r="233" spans="3:3" ht="14.5" customHeight="1" x14ac:dyDescent="0.4">
      <c r="C233" s="67"/>
    </row>
    <row r="234" spans="3:3" ht="14.5" customHeight="1" x14ac:dyDescent="0.4">
      <c r="C234" s="67"/>
    </row>
    <row r="235" spans="3:3" ht="14.5" customHeight="1" x14ac:dyDescent="0.4">
      <c r="C235" s="67"/>
    </row>
    <row r="236" spans="3:3" ht="14.5" customHeight="1" x14ac:dyDescent="0.4">
      <c r="C236" s="67"/>
    </row>
    <row r="237" spans="3:3" ht="14.5" customHeight="1" x14ac:dyDescent="0.4">
      <c r="C237" s="67"/>
    </row>
    <row r="238" spans="3:3" ht="14.5" customHeight="1" x14ac:dyDescent="0.4">
      <c r="C238" s="67"/>
    </row>
    <row r="239" spans="3:3" ht="14.5" customHeight="1" x14ac:dyDescent="0.4">
      <c r="C239" s="67"/>
    </row>
    <row r="240" spans="3:3" ht="14.5" customHeight="1" x14ac:dyDescent="0.4">
      <c r="C240" s="67"/>
    </row>
    <row r="241" spans="2:9" ht="14.5" customHeight="1" x14ac:dyDescent="0.4">
      <c r="C241" s="67"/>
    </row>
    <row r="242" spans="2:9" ht="24.9" customHeight="1" x14ac:dyDescent="0.4">
      <c r="C242" s="67"/>
    </row>
    <row r="243" spans="2:9" ht="18.45" customHeight="1" thickBot="1" x14ac:dyDescent="0.45">
      <c r="B243" s="1"/>
      <c r="C243" s="14"/>
      <c r="D243" s="92"/>
      <c r="E243" s="92"/>
      <c r="F243" s="92"/>
      <c r="G243" s="43"/>
      <c r="I243" s="14"/>
    </row>
    <row r="244" spans="2:9" ht="20.7" customHeight="1" thickBot="1" x14ac:dyDescent="0.45">
      <c r="C244" s="124" t="s">
        <v>176</v>
      </c>
      <c r="D244" s="86"/>
      <c r="E244" s="86"/>
      <c r="F244" s="86"/>
      <c r="G244" s="206"/>
      <c r="H244" s="206"/>
      <c r="I244" s="207"/>
    </row>
    <row r="245" spans="2:9" ht="15" customHeight="1" x14ac:dyDescent="0.4">
      <c r="B245" s="5"/>
      <c r="C245" s="91"/>
      <c r="D245" s="77"/>
      <c r="E245" s="77"/>
      <c r="F245" s="77"/>
      <c r="G245" s="77"/>
    </row>
    <row r="246" spans="2:9" ht="15" customHeight="1" x14ac:dyDescent="0.4">
      <c r="B246" s="5"/>
      <c r="C246" s="91"/>
      <c r="D246" s="77"/>
      <c r="E246" s="77"/>
      <c r="F246" s="77"/>
      <c r="G246" s="77"/>
    </row>
    <row r="247" spans="2:9" ht="15" customHeight="1" x14ac:dyDescent="0.4">
      <c r="B247" s="5"/>
      <c r="C247" s="91"/>
      <c r="D247" s="77"/>
      <c r="E247" s="77"/>
      <c r="F247" s="77"/>
      <c r="G247" s="77"/>
    </row>
    <row r="248" spans="2:9" ht="15" customHeight="1" x14ac:dyDescent="0.4">
      <c r="B248" s="5"/>
      <c r="C248" s="91"/>
      <c r="D248" s="77"/>
      <c r="E248" s="77"/>
      <c r="F248" s="77"/>
      <c r="G248" s="77"/>
    </row>
    <row r="249" spans="2:9" ht="15" customHeight="1" x14ac:dyDescent="0.4">
      <c r="B249" s="5"/>
      <c r="C249" s="91"/>
      <c r="D249" s="77"/>
      <c r="E249" s="77"/>
      <c r="F249" s="77"/>
      <c r="G249" s="77"/>
    </row>
    <row r="250" spans="2:9" ht="15" customHeight="1" x14ac:dyDescent="0.4">
      <c r="B250" s="5"/>
      <c r="C250" s="91"/>
      <c r="D250" s="77"/>
      <c r="E250" s="77"/>
      <c r="F250" s="77"/>
      <c r="G250" s="77"/>
    </row>
    <row r="251" spans="2:9" ht="15" customHeight="1" x14ac:dyDescent="0.4">
      <c r="B251" s="5"/>
      <c r="C251" s="90"/>
      <c r="D251" s="77"/>
      <c r="E251" s="77"/>
      <c r="F251" s="77"/>
      <c r="G251" s="77"/>
    </row>
    <row r="252" spans="2:9" ht="15" customHeight="1" x14ac:dyDescent="0.4">
      <c r="B252" s="5"/>
      <c r="C252" s="90"/>
      <c r="D252" s="77"/>
      <c r="E252" s="77"/>
      <c r="F252" s="77"/>
      <c r="G252" s="77"/>
    </row>
    <row r="253" spans="2:9" ht="15" customHeight="1" x14ac:dyDescent="0.4">
      <c r="B253" s="5"/>
      <c r="C253" s="90"/>
      <c r="D253" s="77"/>
      <c r="E253" s="77"/>
      <c r="F253" s="77"/>
      <c r="G253" s="77"/>
    </row>
    <row r="254" spans="2:9" ht="15" customHeight="1" x14ac:dyDescent="0.4">
      <c r="B254" s="5"/>
      <c r="C254" s="90"/>
      <c r="D254" s="77"/>
      <c r="E254" s="77"/>
      <c r="F254" s="77"/>
      <c r="G254" s="77"/>
    </row>
    <row r="255" spans="2:9" ht="15" customHeight="1" x14ac:dyDescent="0.4">
      <c r="B255" s="5"/>
      <c r="C255" s="90"/>
      <c r="D255" s="77"/>
      <c r="E255" s="77"/>
      <c r="F255" s="77"/>
      <c r="G255" s="77"/>
    </row>
    <row r="256" spans="2:9" ht="15" customHeight="1" x14ac:dyDescent="0.4">
      <c r="B256" s="5"/>
      <c r="C256" s="90"/>
      <c r="D256" s="77"/>
      <c r="E256" s="77"/>
      <c r="F256" s="77"/>
      <c r="G256" s="77"/>
    </row>
    <row r="257" spans="2:7" ht="15" customHeight="1" x14ac:dyDescent="0.4">
      <c r="B257" s="5"/>
      <c r="C257" s="90"/>
      <c r="D257" s="77"/>
      <c r="E257" s="77"/>
      <c r="F257" s="77"/>
      <c r="G257" s="77"/>
    </row>
    <row r="258" spans="2:7" ht="15" customHeight="1" x14ac:dyDescent="0.4">
      <c r="B258" s="5"/>
      <c r="C258" s="90"/>
      <c r="D258" s="77"/>
      <c r="E258" s="77"/>
      <c r="F258" s="77"/>
      <c r="G258" s="77"/>
    </row>
    <row r="259" spans="2:7" ht="15" customHeight="1" x14ac:dyDescent="0.4">
      <c r="B259" s="5"/>
      <c r="C259" s="90"/>
      <c r="D259" s="77"/>
      <c r="E259" s="77"/>
      <c r="F259" s="77"/>
      <c r="G259" s="77"/>
    </row>
    <row r="260" spans="2:7" ht="15" customHeight="1" x14ac:dyDescent="0.4">
      <c r="B260" s="5"/>
      <c r="C260" s="90"/>
      <c r="D260" s="77"/>
      <c r="E260" s="77"/>
      <c r="F260" s="77"/>
      <c r="G260" s="77"/>
    </row>
    <row r="261" spans="2:7" ht="15" customHeight="1" x14ac:dyDescent="0.4">
      <c r="B261" s="5"/>
      <c r="C261" s="90"/>
      <c r="D261" s="77"/>
      <c r="E261" s="77"/>
      <c r="F261" s="77"/>
      <c r="G261" s="77"/>
    </row>
    <row r="262" spans="2:7" ht="15" customHeight="1" x14ac:dyDescent="0.4">
      <c r="B262" s="5"/>
      <c r="C262" s="90"/>
      <c r="D262" s="77"/>
      <c r="E262" s="77"/>
      <c r="F262" s="77"/>
      <c r="G262" s="77"/>
    </row>
    <row r="263" spans="2:7" ht="15" customHeight="1" x14ac:dyDescent="0.4">
      <c r="B263" s="5"/>
      <c r="C263" s="90"/>
      <c r="D263" s="77"/>
      <c r="E263" s="77"/>
      <c r="F263" s="77"/>
      <c r="G263" s="77"/>
    </row>
    <row r="264" spans="2:7" ht="15" customHeight="1" x14ac:dyDescent="0.4">
      <c r="B264" s="5"/>
      <c r="C264" s="90"/>
      <c r="D264" s="77"/>
      <c r="E264" s="77"/>
      <c r="F264" s="77"/>
      <c r="G264" s="77"/>
    </row>
    <row r="265" spans="2:7" ht="15" customHeight="1" x14ac:dyDescent="0.4">
      <c r="B265" s="5"/>
      <c r="C265" s="90"/>
      <c r="D265" s="77"/>
      <c r="E265" s="77"/>
      <c r="F265" s="77"/>
      <c r="G265" s="77"/>
    </row>
    <row r="266" spans="2:7" ht="15" customHeight="1" x14ac:dyDescent="0.4">
      <c r="B266" s="5"/>
      <c r="C266" s="90"/>
      <c r="D266" s="77"/>
      <c r="E266" s="77"/>
      <c r="F266" s="77"/>
      <c r="G266" s="77"/>
    </row>
    <row r="267" spans="2:7" ht="15" customHeight="1" x14ac:dyDescent="0.4">
      <c r="B267" s="5"/>
      <c r="C267" s="90"/>
      <c r="D267" s="77"/>
      <c r="E267" s="77"/>
      <c r="F267" s="77"/>
      <c r="G267" s="77"/>
    </row>
    <row r="268" spans="2:7" ht="15" customHeight="1" x14ac:dyDescent="0.4">
      <c r="B268" s="5"/>
      <c r="C268" s="90"/>
      <c r="D268" s="77"/>
      <c r="E268" s="77"/>
      <c r="F268" s="77"/>
      <c r="G268" s="77"/>
    </row>
    <row r="269" spans="2:7" ht="15" customHeight="1" x14ac:dyDescent="0.4">
      <c r="B269" s="5"/>
      <c r="C269" s="90"/>
      <c r="D269" s="77"/>
      <c r="E269" s="77"/>
      <c r="F269" s="77"/>
      <c r="G269" s="77"/>
    </row>
    <row r="270" spans="2:7" ht="15" customHeight="1" x14ac:dyDescent="0.4">
      <c r="B270" s="5"/>
      <c r="C270" s="90"/>
      <c r="D270" s="77"/>
      <c r="E270" s="77"/>
      <c r="F270" s="77"/>
      <c r="G270" s="77"/>
    </row>
    <row r="271" spans="2:7" ht="15" customHeight="1" x14ac:dyDescent="0.4">
      <c r="B271" s="5"/>
      <c r="C271" s="90"/>
      <c r="D271" s="77"/>
      <c r="E271" s="77"/>
      <c r="F271" s="77"/>
      <c r="G271" s="77"/>
    </row>
    <row r="272" spans="2:7" ht="15" customHeight="1" x14ac:dyDescent="0.4">
      <c r="B272" s="5"/>
      <c r="C272" s="90"/>
      <c r="D272" s="77"/>
      <c r="E272" s="77"/>
      <c r="F272" s="77"/>
      <c r="G272" s="77"/>
    </row>
    <row r="273" spans="2:7" ht="15" customHeight="1" x14ac:dyDescent="0.4">
      <c r="B273" s="5"/>
      <c r="C273" s="90"/>
      <c r="D273" s="77"/>
      <c r="E273" s="77"/>
      <c r="F273" s="77"/>
      <c r="G273" s="77"/>
    </row>
    <row r="274" spans="2:7" ht="15" customHeight="1" x14ac:dyDescent="0.4">
      <c r="B274" s="5"/>
      <c r="C274" s="90"/>
      <c r="D274" s="77"/>
      <c r="E274" s="77"/>
      <c r="F274" s="77"/>
      <c r="G274" s="77"/>
    </row>
    <row r="275" spans="2:7" ht="15" customHeight="1" x14ac:dyDescent="0.4">
      <c r="B275" s="5"/>
      <c r="C275" s="90"/>
      <c r="D275" s="77"/>
      <c r="E275" s="77"/>
      <c r="F275" s="77"/>
      <c r="G275" s="77"/>
    </row>
    <row r="276" spans="2:7" ht="15" customHeight="1" x14ac:dyDescent="0.4">
      <c r="B276" s="5"/>
      <c r="C276" s="90"/>
      <c r="D276" s="77"/>
      <c r="E276" s="77"/>
      <c r="F276" s="77"/>
      <c r="G276" s="77"/>
    </row>
    <row r="277" spans="2:7" ht="15" customHeight="1" x14ac:dyDescent="0.4">
      <c r="B277" s="5"/>
      <c r="C277" s="90"/>
      <c r="D277" s="77"/>
      <c r="E277" s="77"/>
      <c r="F277" s="77"/>
      <c r="G277" s="77"/>
    </row>
    <row r="278" spans="2:7" ht="15" customHeight="1" x14ac:dyDescent="0.4">
      <c r="B278" s="5"/>
      <c r="C278" s="90"/>
      <c r="D278" s="77"/>
      <c r="E278" s="77"/>
      <c r="F278" s="77"/>
      <c r="G278" s="77"/>
    </row>
    <row r="279" spans="2:7" ht="15" customHeight="1" x14ac:dyDescent="0.4">
      <c r="B279" s="5"/>
      <c r="C279" s="90"/>
      <c r="D279" s="77"/>
      <c r="E279" s="77"/>
      <c r="F279" s="77"/>
      <c r="G279" s="77"/>
    </row>
    <row r="280" spans="2:7" ht="15" customHeight="1" x14ac:dyDescent="0.4">
      <c r="B280" s="5"/>
      <c r="C280" s="90"/>
      <c r="D280" s="77"/>
      <c r="E280" s="77"/>
      <c r="F280" s="77"/>
      <c r="G280" s="77"/>
    </row>
    <row r="281" spans="2:7" ht="15" customHeight="1" x14ac:dyDescent="0.4">
      <c r="B281" s="5"/>
      <c r="C281" s="90"/>
      <c r="D281" s="77"/>
      <c r="E281" s="77"/>
      <c r="F281" s="77"/>
      <c r="G281" s="77"/>
    </row>
    <row r="282" spans="2:7" ht="15" customHeight="1" x14ac:dyDescent="0.4">
      <c r="B282" s="5"/>
      <c r="C282" s="90"/>
      <c r="D282" s="77"/>
      <c r="E282" s="77"/>
      <c r="F282" s="77"/>
      <c r="G282" s="77"/>
    </row>
    <row r="283" spans="2:7" ht="15" customHeight="1" x14ac:dyDescent="0.4">
      <c r="B283" s="5"/>
      <c r="C283" s="90"/>
      <c r="D283" s="77"/>
      <c r="E283" s="77"/>
      <c r="F283" s="77"/>
      <c r="G283" s="77"/>
    </row>
    <row r="284" spans="2:7" ht="15" customHeight="1" x14ac:dyDescent="0.4">
      <c r="B284" s="5"/>
      <c r="C284" s="90"/>
      <c r="D284" s="77"/>
      <c r="E284" s="77"/>
      <c r="F284" s="77"/>
      <c r="G284" s="77"/>
    </row>
    <row r="285" spans="2:7" ht="15" customHeight="1" x14ac:dyDescent="0.4">
      <c r="B285" s="5"/>
      <c r="C285" s="90"/>
      <c r="D285" s="77"/>
      <c r="E285" s="77"/>
      <c r="F285" s="77"/>
      <c r="G285" s="77"/>
    </row>
    <row r="286" spans="2:7" ht="15" customHeight="1" x14ac:dyDescent="0.4">
      <c r="B286" s="5"/>
      <c r="C286" s="90"/>
      <c r="D286" s="77"/>
      <c r="E286" s="77"/>
      <c r="F286" s="77"/>
      <c r="G286" s="77"/>
    </row>
    <row r="287" spans="2:7" ht="15" customHeight="1" x14ac:dyDescent="0.4">
      <c r="B287" s="5"/>
      <c r="C287" s="90"/>
      <c r="D287" s="77"/>
      <c r="E287" s="77"/>
      <c r="F287" s="77"/>
      <c r="G287" s="77"/>
    </row>
    <row r="288" spans="2:7" ht="15" customHeight="1" x14ac:dyDescent="0.4">
      <c r="B288" s="5"/>
      <c r="C288" s="90"/>
      <c r="D288" s="77"/>
      <c r="E288" s="77"/>
      <c r="F288" s="77"/>
      <c r="G288" s="77"/>
    </row>
    <row r="289" spans="2:9" ht="15" customHeight="1" x14ac:dyDescent="0.4">
      <c r="B289" s="5"/>
      <c r="C289" s="90"/>
      <c r="D289" s="77"/>
      <c r="E289" s="77"/>
      <c r="F289" s="77"/>
      <c r="G289" s="77"/>
    </row>
    <row r="290" spans="2:9" ht="15" customHeight="1" x14ac:dyDescent="0.4">
      <c r="B290" s="5"/>
      <c r="C290" s="90"/>
      <c r="D290" s="77"/>
      <c r="E290" s="77"/>
      <c r="F290" s="77"/>
      <c r="G290" s="77"/>
    </row>
    <row r="291" spans="2:9" ht="15" customHeight="1" x14ac:dyDescent="0.4">
      <c r="B291" s="5"/>
      <c r="C291" s="90"/>
      <c r="D291" s="77"/>
      <c r="E291" s="77"/>
      <c r="F291" s="77"/>
      <c r="G291" s="77"/>
    </row>
    <row r="292" spans="2:9" ht="15" customHeight="1" x14ac:dyDescent="0.4">
      <c r="B292" s="5"/>
      <c r="C292" s="90"/>
      <c r="D292" s="77"/>
      <c r="E292" s="77"/>
      <c r="F292" s="77"/>
      <c r="G292" s="77"/>
    </row>
    <row r="293" spans="2:9" ht="15" customHeight="1" x14ac:dyDescent="0.4">
      <c r="B293" s="5"/>
      <c r="C293" s="90"/>
      <c r="D293" s="77"/>
      <c r="E293" s="77"/>
      <c r="F293" s="77"/>
      <c r="G293" s="77"/>
    </row>
    <row r="294" spans="2:9" ht="15" customHeight="1" x14ac:dyDescent="0.4">
      <c r="B294" s="5"/>
      <c r="C294" s="90"/>
      <c r="D294" s="77"/>
      <c r="E294" s="77"/>
      <c r="F294" s="77"/>
      <c r="G294" s="77"/>
    </row>
    <row r="295" spans="2:9" ht="15" customHeight="1" x14ac:dyDescent="0.4">
      <c r="B295" s="5"/>
      <c r="C295" s="90"/>
      <c r="D295" s="77"/>
      <c r="E295" s="77"/>
      <c r="F295" s="77"/>
      <c r="G295" s="77"/>
    </row>
    <row r="296" spans="2:9" ht="15" customHeight="1" x14ac:dyDescent="0.4">
      <c r="B296" s="5"/>
      <c r="C296" s="90"/>
      <c r="D296" s="77"/>
      <c r="E296" s="77"/>
      <c r="F296" s="77"/>
      <c r="G296" s="77"/>
    </row>
    <row r="297" spans="2:9" ht="9.65" customHeight="1" x14ac:dyDescent="0.4">
      <c r="C297" s="67"/>
    </row>
    <row r="298" spans="2:9" ht="14.5" customHeight="1" thickBot="1" x14ac:dyDescent="0.45">
      <c r="C298" s="67"/>
    </row>
    <row r="299" spans="2:9" ht="23.15" customHeight="1" thickBot="1" x14ac:dyDescent="0.45">
      <c r="C299" s="124" t="s">
        <v>157</v>
      </c>
      <c r="D299" s="86"/>
      <c r="E299" s="86"/>
      <c r="F299" s="86"/>
      <c r="G299" s="86"/>
      <c r="H299" s="86"/>
      <c r="I299" s="87"/>
    </row>
    <row r="300" spans="2:9" ht="14.5" customHeight="1" x14ac:dyDescent="0.4">
      <c r="C300" s="67"/>
    </row>
    <row r="301" spans="2:9" x14ac:dyDescent="0.4">
      <c r="B301" s="1"/>
      <c r="C301" s="14"/>
      <c r="D301" s="43"/>
      <c r="E301" s="43"/>
      <c r="F301" s="43"/>
      <c r="G301" s="43"/>
      <c r="I301" s="14"/>
    </row>
    <row r="302" spans="2:9" x14ac:dyDescent="0.4">
      <c r="B302" s="1"/>
      <c r="C302" s="14"/>
      <c r="D302" s="43"/>
      <c r="E302" s="43"/>
      <c r="F302" s="43"/>
      <c r="G302" s="43"/>
      <c r="I302" s="14"/>
    </row>
    <row r="303" spans="2:9" x14ac:dyDescent="0.4">
      <c r="B303" s="1"/>
      <c r="C303" s="14"/>
      <c r="D303" s="43"/>
      <c r="E303" s="43"/>
      <c r="F303" s="43"/>
      <c r="G303" s="43"/>
      <c r="I303" s="14"/>
    </row>
    <row r="304" spans="2:9" x14ac:dyDescent="0.4">
      <c r="B304" s="1"/>
      <c r="C304" s="14"/>
      <c r="D304" s="43"/>
      <c r="E304" s="43"/>
      <c r="F304" s="43"/>
      <c r="G304" s="43"/>
      <c r="I304" s="14"/>
    </row>
    <row r="305" spans="2:9" x14ac:dyDescent="0.4">
      <c r="B305" s="1"/>
      <c r="C305" s="14"/>
      <c r="D305" s="43"/>
      <c r="E305" s="43"/>
      <c r="F305" s="43"/>
      <c r="G305" s="43"/>
      <c r="I305" s="14"/>
    </row>
    <row r="306" spans="2:9" x14ac:dyDescent="0.4">
      <c r="B306" s="1"/>
      <c r="C306" s="14"/>
      <c r="D306" s="43"/>
      <c r="E306" s="43"/>
      <c r="F306" s="43"/>
      <c r="G306" s="43"/>
      <c r="I306" s="14"/>
    </row>
    <row r="307" spans="2:9" x14ac:dyDescent="0.4">
      <c r="B307" s="1"/>
      <c r="C307" s="14"/>
      <c r="D307" s="43"/>
      <c r="E307" s="43"/>
      <c r="F307" s="43"/>
      <c r="G307" s="43"/>
      <c r="I307" s="14"/>
    </row>
    <row r="308" spans="2:9" x14ac:dyDescent="0.4">
      <c r="B308" s="1"/>
      <c r="C308" s="14"/>
      <c r="D308" s="43"/>
      <c r="E308" s="43"/>
      <c r="F308" s="43"/>
      <c r="G308" s="43"/>
      <c r="I308" s="14"/>
    </row>
    <row r="309" spans="2:9" x14ac:dyDescent="0.4">
      <c r="B309" s="1"/>
      <c r="C309" s="14"/>
      <c r="D309" s="43"/>
      <c r="E309" s="43"/>
      <c r="F309" s="43"/>
      <c r="G309" s="43"/>
      <c r="I309" s="14"/>
    </row>
    <row r="310" spans="2:9" x14ac:dyDescent="0.4">
      <c r="B310" s="1"/>
      <c r="C310" s="14"/>
      <c r="D310" s="43"/>
      <c r="E310" s="43"/>
      <c r="F310" s="43"/>
      <c r="G310" s="43"/>
      <c r="I310" s="14"/>
    </row>
    <row r="311" spans="2:9" x14ac:dyDescent="0.4">
      <c r="B311" s="1"/>
      <c r="C311" s="14"/>
      <c r="D311" s="43"/>
      <c r="E311" s="43"/>
      <c r="F311" s="43"/>
      <c r="G311" s="43"/>
      <c r="I311" s="14"/>
    </row>
    <row r="312" spans="2:9" x14ac:dyDescent="0.4">
      <c r="B312" s="1"/>
      <c r="C312" s="14"/>
      <c r="D312" s="43"/>
      <c r="E312" s="43"/>
      <c r="F312" s="43"/>
      <c r="G312" s="43"/>
      <c r="I312" s="14"/>
    </row>
    <row r="313" spans="2:9" x14ac:dyDescent="0.4">
      <c r="B313" s="1"/>
      <c r="C313" s="14"/>
      <c r="D313" s="43"/>
      <c r="E313" s="43"/>
      <c r="F313" s="43"/>
      <c r="G313" s="43"/>
      <c r="I313" s="14"/>
    </row>
    <row r="314" spans="2:9" x14ac:dyDescent="0.4">
      <c r="B314" s="1"/>
      <c r="C314" s="14"/>
      <c r="D314" s="43"/>
      <c r="E314" s="43"/>
      <c r="F314" s="43"/>
      <c r="G314" s="43"/>
      <c r="I314" s="14"/>
    </row>
    <row r="315" spans="2:9" x14ac:dyDescent="0.4">
      <c r="B315" s="1"/>
      <c r="C315" s="14"/>
      <c r="D315" s="43"/>
      <c r="E315" s="43"/>
      <c r="F315" s="43"/>
      <c r="G315" s="43"/>
      <c r="I315" s="14"/>
    </row>
    <row r="316" spans="2:9" x14ac:dyDescent="0.4">
      <c r="B316" s="1"/>
      <c r="C316" s="14"/>
      <c r="D316" s="43"/>
      <c r="E316" s="43"/>
      <c r="F316" s="43"/>
      <c r="G316" s="43"/>
      <c r="I316" s="14"/>
    </row>
    <row r="317" spans="2:9" x14ac:dyDescent="0.4">
      <c r="B317" s="1"/>
      <c r="C317" s="14"/>
      <c r="D317" s="43"/>
      <c r="E317" s="43"/>
      <c r="F317" s="43"/>
      <c r="G317" s="43"/>
      <c r="I317" s="14"/>
    </row>
    <row r="318" spans="2:9" x14ac:dyDescent="0.4">
      <c r="B318" s="1"/>
      <c r="C318" s="14"/>
      <c r="D318" s="43"/>
      <c r="E318" s="43"/>
      <c r="F318" s="43"/>
      <c r="G318" s="43"/>
      <c r="I318" s="14"/>
    </row>
    <row r="319" spans="2:9" x14ac:dyDescent="0.4">
      <c r="B319" s="1"/>
      <c r="C319" s="14"/>
      <c r="D319" s="43"/>
      <c r="E319" s="43"/>
      <c r="F319" s="43"/>
      <c r="G319" s="43"/>
      <c r="I319" s="14"/>
    </row>
    <row r="320" spans="2:9" x14ac:dyDescent="0.4">
      <c r="B320" s="1"/>
      <c r="C320" s="14"/>
      <c r="D320" s="43"/>
      <c r="E320" s="43"/>
      <c r="F320" s="43"/>
      <c r="G320" s="43"/>
      <c r="I320" s="14"/>
    </row>
    <row r="321" spans="2:9" x14ac:dyDescent="0.4">
      <c r="B321" s="1"/>
      <c r="C321" s="14"/>
      <c r="D321" s="43"/>
      <c r="E321" s="43"/>
      <c r="F321" s="43"/>
      <c r="G321" s="43"/>
      <c r="I321" s="14"/>
    </row>
    <row r="322" spans="2:9" x14ac:dyDescent="0.4">
      <c r="B322" s="1"/>
      <c r="C322" s="14"/>
      <c r="D322" s="43"/>
      <c r="E322" s="43"/>
      <c r="F322" s="43"/>
      <c r="G322" s="43"/>
      <c r="I322" s="14"/>
    </row>
    <row r="323" spans="2:9" x14ac:dyDescent="0.4">
      <c r="B323" s="1"/>
      <c r="C323" s="14"/>
      <c r="D323" s="43"/>
      <c r="E323" s="43"/>
      <c r="F323" s="43"/>
      <c r="G323" s="43"/>
      <c r="I323" s="14"/>
    </row>
    <row r="324" spans="2:9" x14ac:dyDescent="0.4">
      <c r="B324" s="1"/>
      <c r="C324" s="14"/>
      <c r="D324" s="43"/>
      <c r="E324" s="43"/>
      <c r="F324" s="43"/>
      <c r="G324" s="43"/>
      <c r="I324" s="14"/>
    </row>
    <row r="325" spans="2:9" x14ac:dyDescent="0.4">
      <c r="B325" s="1"/>
      <c r="C325" s="14"/>
      <c r="D325" s="43"/>
      <c r="E325" s="43"/>
      <c r="F325" s="43"/>
      <c r="G325" s="43"/>
      <c r="I325" s="14"/>
    </row>
    <row r="326" spans="2:9" x14ac:dyDescent="0.4">
      <c r="B326" s="1"/>
      <c r="C326" s="14"/>
      <c r="D326" s="43"/>
      <c r="E326" s="43"/>
      <c r="F326" s="43"/>
      <c r="G326" s="43"/>
      <c r="I326" s="14"/>
    </row>
    <row r="327" spans="2:9" x14ac:dyDescent="0.4">
      <c r="B327" s="1"/>
      <c r="C327" s="14"/>
      <c r="D327" s="43"/>
      <c r="E327" s="43"/>
      <c r="F327" s="43"/>
      <c r="G327" s="43"/>
      <c r="I327" s="14"/>
    </row>
    <row r="328" spans="2:9" x14ac:dyDescent="0.4">
      <c r="B328" s="1"/>
      <c r="C328" s="14"/>
      <c r="D328" s="43"/>
      <c r="E328" s="43"/>
      <c r="F328" s="43"/>
      <c r="G328" s="43"/>
      <c r="I328" s="14"/>
    </row>
    <row r="329" spans="2:9" x14ac:dyDescent="0.4">
      <c r="B329" s="1"/>
      <c r="C329" s="14"/>
      <c r="D329" s="43"/>
      <c r="E329" s="43"/>
      <c r="F329" s="43"/>
      <c r="G329" s="43"/>
      <c r="I329" s="14"/>
    </row>
    <row r="330" spans="2:9" x14ac:dyDescent="0.4">
      <c r="B330" s="1"/>
      <c r="C330" s="14"/>
      <c r="D330" s="43"/>
      <c r="E330" s="43"/>
      <c r="F330" s="43"/>
      <c r="G330" s="43"/>
      <c r="I330" s="14"/>
    </row>
    <row r="331" spans="2:9" x14ac:dyDescent="0.4">
      <c r="B331" s="1"/>
      <c r="C331" s="14"/>
      <c r="D331" s="43"/>
      <c r="E331" s="43"/>
      <c r="F331" s="43"/>
      <c r="G331" s="43"/>
      <c r="I331" s="14"/>
    </row>
    <row r="332" spans="2:9" x14ac:dyDescent="0.4">
      <c r="B332" s="1"/>
      <c r="C332" s="14"/>
      <c r="D332" s="43"/>
      <c r="E332" s="43"/>
      <c r="F332" s="43"/>
      <c r="G332" s="43"/>
      <c r="I332" s="14"/>
    </row>
    <row r="333" spans="2:9" x14ac:dyDescent="0.4">
      <c r="B333" s="1"/>
      <c r="C333" s="14"/>
      <c r="D333" s="43"/>
      <c r="E333" s="43"/>
      <c r="F333" s="43"/>
      <c r="G333" s="43"/>
      <c r="I333" s="14"/>
    </row>
    <row r="334" spans="2:9" x14ac:dyDescent="0.4">
      <c r="B334" s="1"/>
      <c r="C334" s="14"/>
      <c r="D334" s="43"/>
      <c r="E334" s="43"/>
      <c r="F334" s="43"/>
      <c r="G334" s="43"/>
      <c r="I334" s="14"/>
    </row>
    <row r="335" spans="2:9" x14ac:dyDescent="0.4">
      <c r="B335" s="1"/>
      <c r="C335" s="14"/>
      <c r="D335" s="43"/>
      <c r="E335" s="43"/>
      <c r="F335" s="43"/>
      <c r="G335" s="43"/>
      <c r="I335" s="14"/>
    </row>
    <row r="336" spans="2:9" x14ac:dyDescent="0.4">
      <c r="B336" s="1"/>
      <c r="C336" s="14"/>
      <c r="D336" s="43"/>
      <c r="E336" s="43"/>
      <c r="F336" s="43"/>
      <c r="G336" s="43"/>
      <c r="I336" s="14"/>
    </row>
    <row r="337" spans="2:9" x14ac:dyDescent="0.4">
      <c r="B337" s="1"/>
      <c r="C337" s="14"/>
      <c r="D337" s="43"/>
      <c r="E337" s="43"/>
      <c r="F337" s="43"/>
      <c r="G337" s="43"/>
      <c r="I337" s="14"/>
    </row>
    <row r="338" spans="2:9" x14ac:dyDescent="0.4">
      <c r="B338" s="1"/>
      <c r="C338" s="14"/>
      <c r="D338" s="43"/>
      <c r="E338" s="43"/>
      <c r="F338" s="43"/>
      <c r="G338" s="43"/>
      <c r="I338" s="14"/>
    </row>
    <row r="339" spans="2:9" x14ac:dyDescent="0.4">
      <c r="B339" s="1"/>
      <c r="C339" s="14"/>
      <c r="D339" s="43"/>
      <c r="E339" s="43"/>
      <c r="F339" s="43"/>
      <c r="G339" s="43"/>
      <c r="I339" s="14"/>
    </row>
    <row r="340" spans="2:9" x14ac:dyDescent="0.4">
      <c r="B340" s="1"/>
      <c r="C340" s="14"/>
      <c r="D340" s="43"/>
      <c r="E340" s="43"/>
      <c r="F340" s="43"/>
      <c r="G340" s="43"/>
      <c r="I340" s="14"/>
    </row>
    <row r="341" spans="2:9" x14ac:dyDescent="0.4">
      <c r="B341" s="1"/>
      <c r="C341" s="14"/>
      <c r="D341" s="43"/>
      <c r="E341" s="43"/>
      <c r="F341" s="43"/>
      <c r="G341" s="43"/>
      <c r="I341" s="14"/>
    </row>
    <row r="342" spans="2:9" x14ac:dyDescent="0.4">
      <c r="B342" s="1"/>
      <c r="C342" s="14"/>
      <c r="D342" s="43"/>
      <c r="E342" s="43"/>
      <c r="F342" s="43"/>
      <c r="G342" s="43"/>
      <c r="I342" s="14"/>
    </row>
    <row r="343" spans="2:9" x14ac:dyDescent="0.4">
      <c r="B343" s="1"/>
      <c r="C343" s="14"/>
      <c r="D343" s="43"/>
      <c r="E343" s="43"/>
      <c r="F343" s="43"/>
      <c r="G343" s="43"/>
      <c r="I343" s="14"/>
    </row>
    <row r="344" spans="2:9" x14ac:dyDescent="0.4">
      <c r="B344" s="1"/>
      <c r="C344" s="14"/>
      <c r="D344" s="43"/>
      <c r="E344" s="43"/>
      <c r="F344" s="43"/>
      <c r="G344" s="43"/>
      <c r="I344" s="14"/>
    </row>
    <row r="345" spans="2:9" x14ac:dyDescent="0.4">
      <c r="B345" s="1"/>
      <c r="C345" s="14"/>
      <c r="D345" s="43"/>
      <c r="E345" s="43"/>
      <c r="F345" s="43"/>
      <c r="G345" s="43"/>
      <c r="I345" s="14"/>
    </row>
    <row r="346" spans="2:9" x14ac:dyDescent="0.4">
      <c r="B346" s="1"/>
      <c r="C346" s="14"/>
      <c r="D346" s="43"/>
      <c r="E346" s="43"/>
      <c r="F346" s="43"/>
      <c r="G346" s="43"/>
      <c r="I346" s="14"/>
    </row>
    <row r="347" spans="2:9" x14ac:dyDescent="0.4">
      <c r="B347" s="1"/>
      <c r="C347" s="14"/>
      <c r="D347" s="43"/>
      <c r="E347" s="43"/>
      <c r="F347" s="43"/>
      <c r="G347" s="43"/>
      <c r="I347" s="14"/>
    </row>
    <row r="348" spans="2:9" x14ac:dyDescent="0.4">
      <c r="B348" s="1"/>
      <c r="C348" s="14"/>
      <c r="D348" s="43"/>
      <c r="E348" s="43"/>
      <c r="F348" s="43"/>
      <c r="G348" s="43"/>
      <c r="I348" s="14"/>
    </row>
    <row r="349" spans="2:9" x14ac:dyDescent="0.4">
      <c r="B349" s="1"/>
      <c r="C349" s="14"/>
      <c r="D349" s="43"/>
      <c r="E349" s="43"/>
      <c r="F349" s="43"/>
      <c r="G349" s="43"/>
      <c r="I349" s="14"/>
    </row>
    <row r="350" spans="2:9" x14ac:dyDescent="0.4">
      <c r="B350" s="1"/>
      <c r="C350" s="14"/>
      <c r="D350" s="43"/>
      <c r="E350" s="43"/>
      <c r="F350" s="43"/>
      <c r="G350" s="43"/>
      <c r="I350" s="14"/>
    </row>
    <row r="351" spans="2:9" x14ac:dyDescent="0.4">
      <c r="B351" s="1"/>
      <c r="C351" s="14"/>
      <c r="D351" s="43"/>
      <c r="E351" s="43"/>
      <c r="F351" s="43"/>
      <c r="G351" s="43"/>
      <c r="I351" s="14"/>
    </row>
    <row r="352" spans="2:9" x14ac:dyDescent="0.4">
      <c r="B352" s="1"/>
      <c r="C352" s="14"/>
      <c r="D352" s="43"/>
      <c r="E352" s="43"/>
      <c r="F352" s="43"/>
      <c r="G352" s="43"/>
      <c r="I352" s="14"/>
    </row>
    <row r="353" spans="2:9" x14ac:dyDescent="0.4">
      <c r="B353" s="1"/>
      <c r="C353" s="14"/>
      <c r="D353" s="43"/>
      <c r="E353" s="43"/>
      <c r="F353" s="43"/>
      <c r="G353" s="43"/>
      <c r="I353" s="14"/>
    </row>
    <row r="354" spans="2:9" x14ac:dyDescent="0.4">
      <c r="B354" s="1"/>
      <c r="C354" s="14"/>
      <c r="D354" s="43"/>
      <c r="E354" s="43"/>
      <c r="F354" s="43"/>
      <c r="G354" s="43"/>
      <c r="I354" s="14"/>
    </row>
    <row r="355" spans="2:9" x14ac:dyDescent="0.4">
      <c r="B355" s="1"/>
      <c r="C355" s="14"/>
      <c r="D355" s="43"/>
      <c r="E355" s="43"/>
      <c r="F355" s="43"/>
      <c r="G355" s="43"/>
      <c r="I355" s="14"/>
    </row>
    <row r="356" spans="2:9" x14ac:dyDescent="0.4">
      <c r="B356" s="1"/>
      <c r="C356" s="14"/>
      <c r="D356" s="43"/>
      <c r="E356" s="43"/>
      <c r="F356" s="43"/>
      <c r="G356" s="43"/>
      <c r="I356" s="14"/>
    </row>
    <row r="357" spans="2:9" x14ac:dyDescent="0.4">
      <c r="B357" s="1"/>
      <c r="C357" s="14"/>
      <c r="D357" s="43"/>
      <c r="E357" s="43"/>
      <c r="F357" s="43"/>
      <c r="G357" s="43"/>
      <c r="I357" s="14"/>
    </row>
    <row r="358" spans="2:9" x14ac:dyDescent="0.4">
      <c r="B358" s="1"/>
      <c r="C358" s="14"/>
      <c r="D358" s="43"/>
      <c r="E358" s="43"/>
      <c r="F358" s="43"/>
      <c r="G358" s="43"/>
      <c r="I358" s="14"/>
    </row>
    <row r="359" spans="2:9" x14ac:dyDescent="0.4">
      <c r="B359" s="1"/>
      <c r="C359" s="14"/>
      <c r="D359" s="43"/>
      <c r="E359" s="43"/>
      <c r="F359" s="43"/>
      <c r="G359" s="43"/>
      <c r="I359" s="14"/>
    </row>
    <row r="360" spans="2:9" x14ac:dyDescent="0.4">
      <c r="B360" s="1"/>
      <c r="C360" s="14"/>
      <c r="D360" s="43"/>
      <c r="E360" s="43"/>
      <c r="F360" s="43"/>
      <c r="G360" s="43"/>
      <c r="I360" s="14"/>
    </row>
    <row r="361" spans="2:9" x14ac:dyDescent="0.4">
      <c r="B361" s="1"/>
      <c r="C361" s="14"/>
      <c r="D361" s="43"/>
      <c r="E361" s="43"/>
      <c r="F361" s="43"/>
      <c r="G361" s="43"/>
      <c r="I361" s="14"/>
    </row>
    <row r="362" spans="2:9" x14ac:dyDescent="0.4">
      <c r="B362" s="1"/>
      <c r="C362" s="14"/>
      <c r="D362" s="43"/>
      <c r="E362" s="43"/>
      <c r="F362" s="43"/>
      <c r="G362" s="43"/>
      <c r="I362" s="14"/>
    </row>
    <row r="363" spans="2:9" x14ac:dyDescent="0.4">
      <c r="B363" s="1"/>
      <c r="C363" s="14"/>
      <c r="D363" s="43"/>
      <c r="E363" s="43"/>
      <c r="F363" s="43"/>
      <c r="G363" s="43"/>
      <c r="I363" s="14"/>
    </row>
    <row r="364" spans="2:9" x14ac:dyDescent="0.4">
      <c r="B364" s="1"/>
      <c r="C364" s="14"/>
      <c r="D364" s="43"/>
      <c r="E364" s="43"/>
      <c r="F364" s="43"/>
      <c r="G364" s="43"/>
      <c r="I364" s="14"/>
    </row>
    <row r="365" spans="2:9" x14ac:dyDescent="0.4">
      <c r="B365" s="1"/>
      <c r="C365" s="14"/>
      <c r="D365" s="43"/>
      <c r="E365" s="43"/>
      <c r="F365" s="43"/>
      <c r="G365" s="43"/>
      <c r="I365" s="14"/>
    </row>
    <row r="366" spans="2:9" x14ac:dyDescent="0.4">
      <c r="B366" s="1"/>
      <c r="C366" s="14"/>
      <c r="D366" s="43"/>
      <c r="E366" s="43"/>
      <c r="F366" s="43"/>
      <c r="G366" s="43"/>
      <c r="I366" s="14"/>
    </row>
    <row r="367" spans="2:9" x14ac:dyDescent="0.4">
      <c r="B367" s="1"/>
      <c r="C367" s="14"/>
      <c r="D367" s="43"/>
      <c r="E367" s="43"/>
      <c r="F367" s="43"/>
      <c r="G367" s="43"/>
      <c r="I367" s="14"/>
    </row>
    <row r="368" spans="2:9" x14ac:dyDescent="0.4">
      <c r="B368" s="1"/>
      <c r="C368" s="14"/>
      <c r="D368" s="43"/>
      <c r="E368" s="43"/>
      <c r="F368" s="43"/>
      <c r="G368" s="43"/>
      <c r="I368" s="14"/>
    </row>
    <row r="369" spans="2:9" x14ac:dyDescent="0.4">
      <c r="B369" s="1"/>
      <c r="C369" s="14"/>
      <c r="D369" s="43"/>
      <c r="E369" s="43"/>
      <c r="F369" s="43"/>
      <c r="G369" s="43"/>
      <c r="I369" s="14"/>
    </row>
    <row r="370" spans="2:9" x14ac:dyDescent="0.4">
      <c r="B370" s="1"/>
      <c r="C370" s="14"/>
      <c r="D370" s="43"/>
      <c r="E370" s="43"/>
      <c r="F370" s="43"/>
      <c r="G370" s="43"/>
      <c r="I370" s="14"/>
    </row>
    <row r="371" spans="2:9" x14ac:dyDescent="0.4">
      <c r="B371" s="1"/>
      <c r="C371" s="14"/>
      <c r="D371" s="43"/>
      <c r="E371" s="43"/>
      <c r="F371" s="43"/>
      <c r="G371" s="43"/>
      <c r="I371" s="14"/>
    </row>
    <row r="372" spans="2:9" x14ac:dyDescent="0.4">
      <c r="B372" s="1"/>
      <c r="C372" s="65" t="s">
        <v>125</v>
      </c>
      <c r="D372" s="43"/>
      <c r="E372" s="43"/>
      <c r="F372" s="43"/>
      <c r="G372" s="43"/>
      <c r="I372" s="14"/>
    </row>
    <row r="373" spans="2:9" ht="22.3" customHeight="1" x14ac:dyDescent="0.4">
      <c r="B373" s="1"/>
      <c r="C373" s="14"/>
      <c r="D373" s="43"/>
      <c r="E373" s="43"/>
      <c r="F373" s="43"/>
      <c r="G373" s="43"/>
      <c r="I373" s="14"/>
    </row>
    <row r="374" spans="2:9" ht="15" thickBot="1" x14ac:dyDescent="0.45">
      <c r="B374" s="1"/>
      <c r="C374" s="14"/>
      <c r="D374" s="43"/>
      <c r="E374" s="43"/>
      <c r="F374" s="43"/>
      <c r="G374" s="43"/>
      <c r="I374" s="14"/>
    </row>
    <row r="375" spans="2:9" ht="20.7" customHeight="1" thickBot="1" x14ac:dyDescent="0.45">
      <c r="C375" s="124" t="s">
        <v>177</v>
      </c>
      <c r="D375" s="86"/>
      <c r="E375" s="86"/>
      <c r="F375" s="86"/>
      <c r="G375" s="86"/>
      <c r="H375" s="86"/>
      <c r="I375" s="87"/>
    </row>
    <row r="376" spans="2:9" ht="7" customHeight="1" x14ac:dyDescent="0.4">
      <c r="B376" s="1"/>
      <c r="C376" s="14"/>
      <c r="D376" s="43"/>
      <c r="E376" s="43"/>
      <c r="F376" s="43"/>
      <c r="G376" s="43"/>
      <c r="I376" s="14"/>
    </row>
    <row r="377" spans="2:9" x14ac:dyDescent="0.4">
      <c r="B377" s="1"/>
      <c r="C377" s="14"/>
      <c r="D377" s="43"/>
      <c r="E377" s="43"/>
      <c r="F377" s="43"/>
      <c r="G377" s="43"/>
      <c r="I377" s="14"/>
    </row>
    <row r="378" spans="2:9" x14ac:dyDescent="0.4">
      <c r="B378" s="1"/>
      <c r="C378" s="14"/>
      <c r="D378" s="43"/>
      <c r="E378" s="43"/>
      <c r="F378" s="43"/>
      <c r="G378" s="43"/>
      <c r="I378" s="14"/>
    </row>
    <row r="379" spans="2:9" x14ac:dyDescent="0.4">
      <c r="B379" s="1"/>
      <c r="C379" s="14"/>
      <c r="D379" s="43"/>
      <c r="E379" s="43"/>
      <c r="F379" s="43"/>
      <c r="G379" s="43"/>
      <c r="I379" s="14"/>
    </row>
    <row r="380" spans="2:9" x14ac:dyDescent="0.4">
      <c r="B380" s="1"/>
      <c r="C380" s="14"/>
      <c r="D380" s="43"/>
      <c r="E380" s="43"/>
      <c r="F380" s="43"/>
      <c r="G380" s="43"/>
      <c r="I380" s="14"/>
    </row>
    <row r="381" spans="2:9" x14ac:dyDescent="0.4">
      <c r="B381" s="1"/>
      <c r="C381" s="14"/>
      <c r="D381" s="43"/>
      <c r="E381" s="43"/>
      <c r="F381" s="43"/>
      <c r="G381" s="43"/>
      <c r="I381" s="14"/>
    </row>
    <row r="382" spans="2:9" x14ac:dyDescent="0.4">
      <c r="B382" s="1"/>
      <c r="C382" s="14"/>
      <c r="D382" s="43"/>
      <c r="E382" s="43"/>
      <c r="F382" s="43"/>
      <c r="G382" s="43"/>
      <c r="I382" s="14"/>
    </row>
    <row r="383" spans="2:9" x14ac:dyDescent="0.4">
      <c r="B383" s="1"/>
      <c r="C383" s="14"/>
      <c r="D383" s="43"/>
      <c r="E383" s="43"/>
      <c r="F383" s="43"/>
      <c r="G383" s="43"/>
      <c r="I383" s="14"/>
    </row>
    <row r="384" spans="2:9" x14ac:dyDescent="0.4">
      <c r="B384" s="1"/>
      <c r="C384" s="14"/>
      <c r="D384" s="43"/>
      <c r="E384" s="43"/>
      <c r="F384" s="43"/>
      <c r="G384" s="43"/>
      <c r="I384" s="14"/>
    </row>
    <row r="385" spans="2:9" x14ac:dyDescent="0.4">
      <c r="B385" s="1"/>
      <c r="C385" s="14"/>
      <c r="D385" s="43"/>
      <c r="E385" s="43"/>
      <c r="F385" s="43"/>
      <c r="G385" s="43"/>
      <c r="I385" s="14"/>
    </row>
    <row r="386" spans="2:9" x14ac:dyDescent="0.4">
      <c r="B386" s="1"/>
      <c r="C386" s="14"/>
      <c r="D386" s="43"/>
      <c r="E386" s="43"/>
      <c r="F386" s="43"/>
      <c r="G386" s="43"/>
      <c r="I386" s="14"/>
    </row>
    <row r="387" spans="2:9" x14ac:dyDescent="0.4">
      <c r="B387" s="1"/>
      <c r="C387" s="14"/>
      <c r="D387" s="43"/>
      <c r="E387" s="43"/>
      <c r="F387" s="43"/>
      <c r="G387" s="43"/>
      <c r="I387" s="14"/>
    </row>
    <row r="388" spans="2:9" x14ac:dyDescent="0.4">
      <c r="B388" s="1"/>
      <c r="C388" s="14"/>
      <c r="D388" s="43"/>
      <c r="E388" s="43"/>
      <c r="F388" s="43"/>
      <c r="G388" s="43"/>
      <c r="I388" s="14"/>
    </row>
    <row r="389" spans="2:9" x14ac:dyDescent="0.4">
      <c r="B389" s="1"/>
      <c r="C389" s="14"/>
      <c r="D389" s="43"/>
      <c r="E389" s="43"/>
      <c r="F389" s="43"/>
      <c r="G389" s="43"/>
      <c r="I389" s="14"/>
    </row>
    <row r="390" spans="2:9" x14ac:dyDescent="0.4">
      <c r="B390" s="1"/>
      <c r="C390" s="14"/>
      <c r="D390" s="43"/>
      <c r="E390" s="43"/>
      <c r="F390" s="43"/>
      <c r="G390" s="43"/>
      <c r="I390" s="14"/>
    </row>
    <row r="391" spans="2:9" x14ac:dyDescent="0.4">
      <c r="B391" s="1"/>
      <c r="C391" s="14"/>
      <c r="D391" s="43"/>
      <c r="E391" s="43"/>
      <c r="F391" s="43"/>
      <c r="G391" s="43"/>
      <c r="I391" s="14"/>
    </row>
    <row r="392" spans="2:9" x14ac:dyDescent="0.4">
      <c r="B392" s="1"/>
      <c r="C392" s="14"/>
      <c r="D392" s="43"/>
      <c r="E392" s="43"/>
      <c r="F392" s="43"/>
      <c r="G392" s="43"/>
      <c r="I392" s="14"/>
    </row>
    <row r="393" spans="2:9" x14ac:dyDescent="0.4">
      <c r="B393" s="1"/>
      <c r="C393" s="14"/>
      <c r="D393" s="43"/>
      <c r="E393" s="43"/>
      <c r="F393" s="43"/>
      <c r="G393" s="43"/>
      <c r="I393" s="14"/>
    </row>
    <row r="394" spans="2:9" x14ac:dyDescent="0.4">
      <c r="B394" s="1"/>
      <c r="C394" s="14"/>
      <c r="D394" s="43"/>
      <c r="E394" s="43"/>
      <c r="F394" s="43"/>
      <c r="G394" s="43"/>
      <c r="I394" s="14"/>
    </row>
    <row r="395" spans="2:9" x14ac:dyDescent="0.4">
      <c r="B395" s="1"/>
      <c r="C395" s="14"/>
      <c r="D395" s="43"/>
      <c r="E395" s="43"/>
      <c r="F395" s="43"/>
      <c r="G395" s="43"/>
      <c r="I395" s="14"/>
    </row>
    <row r="396" spans="2:9" x14ac:dyDescent="0.4">
      <c r="B396" s="1"/>
      <c r="C396" s="14"/>
      <c r="D396" s="43"/>
      <c r="E396" s="43"/>
      <c r="F396" s="43"/>
      <c r="G396" s="43"/>
      <c r="I396" s="14"/>
    </row>
    <row r="397" spans="2:9" x14ac:dyDescent="0.4">
      <c r="B397" s="1"/>
      <c r="C397" s="14"/>
      <c r="D397" s="43"/>
      <c r="E397" s="43"/>
      <c r="F397" s="43"/>
      <c r="G397" s="43"/>
      <c r="I397" s="14"/>
    </row>
    <row r="398" spans="2:9" x14ac:dyDescent="0.4">
      <c r="B398" s="1"/>
      <c r="C398" s="14"/>
      <c r="D398" s="43"/>
      <c r="E398" s="43"/>
      <c r="F398" s="43"/>
      <c r="G398" s="43"/>
      <c r="I398" s="14"/>
    </row>
    <row r="399" spans="2:9" x14ac:dyDescent="0.4">
      <c r="B399" s="1"/>
      <c r="C399" s="14"/>
      <c r="D399" s="43"/>
      <c r="E399" s="43"/>
      <c r="F399" s="43"/>
      <c r="G399" s="43"/>
      <c r="I399" s="14"/>
    </row>
    <row r="400" spans="2:9" x14ac:dyDescent="0.4">
      <c r="B400" s="1"/>
      <c r="C400" s="14"/>
      <c r="D400" s="43"/>
      <c r="E400" s="43"/>
      <c r="F400" s="43"/>
      <c r="G400" s="43"/>
      <c r="I400" s="14"/>
    </row>
    <row r="401" spans="2:9" ht="21.9" customHeight="1" x14ac:dyDescent="0.4">
      <c r="B401" s="1"/>
      <c r="C401" s="14"/>
      <c r="D401" s="43"/>
      <c r="E401" s="43"/>
      <c r="F401" s="43"/>
      <c r="G401" s="43"/>
      <c r="I401" s="14"/>
    </row>
    <row r="402" spans="2:9" ht="19.75" customHeight="1" thickBot="1" x14ac:dyDescent="0.45">
      <c r="B402" s="1"/>
      <c r="C402" s="14"/>
      <c r="D402" s="43"/>
      <c r="E402" s="43"/>
      <c r="F402" s="43"/>
      <c r="G402" s="43"/>
      <c r="I402" s="14"/>
    </row>
    <row r="403" spans="2:9" ht="20.7" customHeight="1" thickBot="1" x14ac:dyDescent="0.45">
      <c r="C403" s="124" t="s">
        <v>223</v>
      </c>
      <c r="D403" s="86"/>
      <c r="E403" s="86"/>
      <c r="F403" s="86"/>
      <c r="G403" s="86"/>
      <c r="H403" s="86"/>
      <c r="I403" s="87"/>
    </row>
    <row r="404" spans="2:9" ht="10.3" customHeight="1" x14ac:dyDescent="0.4">
      <c r="B404" s="1"/>
      <c r="C404" s="14"/>
      <c r="D404" s="43"/>
      <c r="E404" s="43"/>
      <c r="F404" s="43"/>
      <c r="G404" s="43"/>
      <c r="I404" s="14"/>
    </row>
    <row r="405" spans="2:9" x14ac:dyDescent="0.4">
      <c r="B405" s="1"/>
      <c r="C405" s="14"/>
      <c r="D405" s="43"/>
      <c r="E405" s="43"/>
      <c r="F405" s="43"/>
      <c r="G405" s="43"/>
      <c r="I405" s="14"/>
    </row>
    <row r="406" spans="2:9" x14ac:dyDescent="0.4">
      <c r="B406" s="1"/>
      <c r="C406" s="14"/>
      <c r="D406" s="43"/>
      <c r="E406" s="43"/>
      <c r="F406" s="43"/>
      <c r="G406" s="43"/>
      <c r="I406" s="14"/>
    </row>
    <row r="407" spans="2:9" x14ac:dyDescent="0.4">
      <c r="B407" s="1"/>
      <c r="C407" s="14"/>
      <c r="D407" s="43"/>
      <c r="E407" s="43"/>
      <c r="F407" s="43"/>
      <c r="G407" s="43"/>
      <c r="I407" s="14"/>
    </row>
    <row r="408" spans="2:9" x14ac:dyDescent="0.4">
      <c r="B408" s="1"/>
      <c r="C408" s="14"/>
      <c r="D408" s="43"/>
      <c r="E408" s="43"/>
      <c r="F408" s="43"/>
      <c r="G408" s="43"/>
      <c r="I408" s="14"/>
    </row>
    <row r="409" spans="2:9" x14ac:dyDescent="0.4">
      <c r="B409" s="1"/>
      <c r="C409" s="14"/>
      <c r="D409" s="43"/>
      <c r="E409" s="43"/>
      <c r="F409" s="43"/>
      <c r="G409" s="43"/>
      <c r="I409" s="14"/>
    </row>
    <row r="410" spans="2:9" x14ac:dyDescent="0.4">
      <c r="B410" s="1"/>
      <c r="C410" s="14"/>
      <c r="D410" s="43"/>
      <c r="E410" s="43"/>
      <c r="F410" s="43"/>
      <c r="G410" s="43"/>
      <c r="I410" s="14"/>
    </row>
    <row r="411" spans="2:9" x14ac:dyDescent="0.4">
      <c r="B411" s="1"/>
      <c r="C411" s="14"/>
      <c r="D411" s="43"/>
      <c r="E411" s="43"/>
      <c r="F411" s="43"/>
      <c r="G411" s="43"/>
      <c r="I411" s="14"/>
    </row>
    <row r="412" spans="2:9" x14ac:dyDescent="0.4">
      <c r="B412" s="1"/>
      <c r="C412" s="14"/>
      <c r="D412" s="43"/>
      <c r="E412" s="43"/>
      <c r="F412" s="43"/>
      <c r="G412" s="43"/>
      <c r="I412" s="14"/>
    </row>
    <row r="413" spans="2:9" x14ac:dyDescent="0.4">
      <c r="B413" s="1"/>
      <c r="C413" s="14"/>
      <c r="D413" s="43"/>
      <c r="E413" s="43"/>
      <c r="F413" s="43"/>
      <c r="G413" s="43"/>
      <c r="I413" s="14"/>
    </row>
    <row r="414" spans="2:9" x14ac:dyDescent="0.4">
      <c r="B414" s="1"/>
      <c r="C414" s="14"/>
      <c r="D414" s="43"/>
      <c r="E414" s="43"/>
      <c r="F414" s="43"/>
      <c r="G414" s="43"/>
      <c r="I414" s="14"/>
    </row>
    <row r="415" spans="2:9" x14ac:dyDescent="0.4">
      <c r="B415" s="1"/>
      <c r="C415" s="14"/>
      <c r="D415" s="43"/>
      <c r="E415" s="43"/>
      <c r="F415" s="43"/>
      <c r="G415" s="43"/>
      <c r="I415" s="14"/>
    </row>
    <row r="416" spans="2:9" x14ac:dyDescent="0.4">
      <c r="B416" s="1"/>
      <c r="C416" s="14"/>
      <c r="D416" s="43"/>
      <c r="E416" s="43"/>
      <c r="F416" s="43"/>
      <c r="G416" s="43"/>
      <c r="I416" s="14"/>
    </row>
    <row r="417" spans="2:9" x14ac:dyDescent="0.4">
      <c r="B417" s="1"/>
      <c r="C417" s="14"/>
      <c r="D417" s="43"/>
      <c r="E417" s="43"/>
      <c r="F417" s="43"/>
      <c r="G417" s="43"/>
      <c r="I417" s="14"/>
    </row>
    <row r="418" spans="2:9" x14ac:dyDescent="0.4">
      <c r="B418" s="1"/>
      <c r="C418" s="14"/>
      <c r="D418" s="43"/>
      <c r="E418" s="43"/>
      <c r="F418" s="43"/>
      <c r="G418" s="43"/>
      <c r="I418" s="14"/>
    </row>
    <row r="419" spans="2:9" x14ac:dyDescent="0.4">
      <c r="B419" s="1"/>
      <c r="C419" s="14"/>
      <c r="D419" s="43"/>
      <c r="E419" s="43"/>
      <c r="F419" s="43"/>
      <c r="G419" s="43"/>
      <c r="I419" s="14"/>
    </row>
    <row r="420" spans="2:9" x14ac:dyDescent="0.4">
      <c r="B420" s="1"/>
      <c r="C420" s="14"/>
      <c r="D420" s="43"/>
      <c r="E420" s="43"/>
      <c r="F420" s="43"/>
      <c r="G420" s="43"/>
      <c r="I420" s="14"/>
    </row>
    <row r="421" spans="2:9" x14ac:dyDescent="0.4">
      <c r="B421" s="1"/>
      <c r="C421" s="14"/>
      <c r="D421" s="43"/>
      <c r="E421" s="43"/>
      <c r="F421" s="43"/>
      <c r="G421" s="43"/>
      <c r="I421" s="14"/>
    </row>
    <row r="422" spans="2:9" x14ac:dyDescent="0.4">
      <c r="B422" s="1"/>
      <c r="C422" s="14"/>
      <c r="D422" s="43"/>
      <c r="E422" s="43"/>
      <c r="F422" s="43"/>
      <c r="G422" s="43"/>
      <c r="I422" s="14"/>
    </row>
    <row r="423" spans="2:9" x14ac:dyDescent="0.4">
      <c r="B423" s="1"/>
      <c r="C423" s="14"/>
      <c r="D423" s="43"/>
      <c r="E423" s="43"/>
      <c r="F423" s="43"/>
      <c r="G423" s="43"/>
      <c r="I423" s="14"/>
    </row>
    <row r="424" spans="2:9" x14ac:dyDescent="0.4">
      <c r="B424" s="1"/>
      <c r="C424" s="14"/>
      <c r="D424" s="43"/>
      <c r="E424" s="43"/>
      <c r="F424" s="43"/>
      <c r="G424" s="43"/>
      <c r="I424" s="14"/>
    </row>
    <row r="425" spans="2:9" x14ac:dyDescent="0.4">
      <c r="B425" s="1"/>
      <c r="C425" s="14"/>
      <c r="D425" s="43"/>
      <c r="E425" s="43"/>
      <c r="F425" s="43"/>
      <c r="G425" s="43"/>
      <c r="I425" s="14"/>
    </row>
    <row r="426" spans="2:9" x14ac:dyDescent="0.4">
      <c r="B426" s="1"/>
      <c r="C426" s="14"/>
      <c r="D426" s="43"/>
      <c r="E426" s="43"/>
      <c r="F426" s="43"/>
      <c r="G426" s="43"/>
      <c r="I426" s="14"/>
    </row>
    <row r="427" spans="2:9" x14ac:dyDescent="0.4">
      <c r="B427" s="1"/>
      <c r="C427" s="14"/>
      <c r="D427" s="43"/>
      <c r="E427" s="43"/>
      <c r="F427" s="43"/>
      <c r="G427" s="43"/>
      <c r="I427" s="14"/>
    </row>
    <row r="428" spans="2:9" x14ac:dyDescent="0.4">
      <c r="B428" s="1"/>
      <c r="C428" s="14"/>
      <c r="D428" s="43"/>
      <c r="E428" s="43"/>
      <c r="F428" s="43"/>
      <c r="G428" s="43"/>
      <c r="I428" s="14"/>
    </row>
    <row r="429" spans="2:9" x14ac:dyDescent="0.4">
      <c r="B429" s="1"/>
      <c r="C429" s="14"/>
      <c r="D429" s="43"/>
      <c r="E429" s="43"/>
      <c r="F429" s="43"/>
      <c r="G429" s="43"/>
      <c r="I429" s="14"/>
    </row>
    <row r="430" spans="2:9" x14ac:dyDescent="0.4">
      <c r="B430" s="1"/>
      <c r="C430" s="14"/>
      <c r="D430" s="43"/>
      <c r="E430" s="43"/>
      <c r="F430" s="43"/>
      <c r="G430" s="43"/>
      <c r="I430" s="14"/>
    </row>
    <row r="431" spans="2:9" x14ac:dyDescent="0.4">
      <c r="B431" s="1"/>
      <c r="C431" s="14"/>
      <c r="D431" s="43"/>
      <c r="E431" s="43"/>
      <c r="F431" s="43"/>
      <c r="G431" s="43"/>
      <c r="I431" s="14"/>
    </row>
    <row r="432" spans="2:9" x14ac:dyDescent="0.4">
      <c r="B432" s="1"/>
      <c r="C432" s="14"/>
      <c r="D432" s="43"/>
      <c r="E432" s="43"/>
      <c r="F432" s="43"/>
      <c r="G432" s="43"/>
      <c r="I432" s="14"/>
    </row>
    <row r="433" spans="2:9" x14ac:dyDescent="0.4">
      <c r="B433" s="1"/>
      <c r="C433" s="14"/>
      <c r="D433" s="43"/>
      <c r="E433" s="43"/>
      <c r="F433" s="43"/>
      <c r="G433" s="43"/>
      <c r="I433" s="14"/>
    </row>
    <row r="434" spans="2:9" x14ac:dyDescent="0.4">
      <c r="B434" s="1"/>
      <c r="C434" s="14"/>
      <c r="D434" s="43"/>
      <c r="E434" s="43"/>
      <c r="F434" s="43"/>
      <c r="G434" s="43"/>
      <c r="I434" s="14"/>
    </row>
    <row r="435" spans="2:9" x14ac:dyDescent="0.4">
      <c r="B435" s="1"/>
      <c r="C435" s="14"/>
      <c r="D435" s="43"/>
      <c r="E435" s="43"/>
      <c r="F435" s="43"/>
      <c r="G435" s="43"/>
      <c r="I435" s="14"/>
    </row>
    <row r="436" spans="2:9" x14ac:dyDescent="0.4">
      <c r="B436" s="1"/>
      <c r="C436" s="14"/>
      <c r="D436" s="43"/>
      <c r="E436" s="43"/>
      <c r="F436" s="43"/>
      <c r="G436" s="43"/>
      <c r="I436" s="14"/>
    </row>
    <row r="437" spans="2:9" x14ac:dyDescent="0.4">
      <c r="B437" s="1"/>
      <c r="C437" s="14"/>
      <c r="D437" s="43"/>
      <c r="E437" s="43"/>
      <c r="F437" s="43"/>
      <c r="G437" s="43"/>
      <c r="I437" s="14"/>
    </row>
    <row r="438" spans="2:9" x14ac:dyDescent="0.4">
      <c r="B438" s="1"/>
      <c r="C438" s="14"/>
      <c r="D438" s="43"/>
      <c r="E438" s="43"/>
      <c r="F438" s="43"/>
      <c r="G438" s="43"/>
      <c r="I438" s="14"/>
    </row>
    <row r="439" spans="2:9" x14ac:dyDescent="0.4">
      <c r="B439" s="1"/>
      <c r="C439" s="14"/>
      <c r="D439" s="43"/>
      <c r="E439" s="43"/>
      <c r="F439" s="43"/>
      <c r="G439" s="43"/>
      <c r="I439" s="14"/>
    </row>
    <row r="440" spans="2:9" x14ac:dyDescent="0.4">
      <c r="B440" s="1"/>
      <c r="C440" s="14"/>
      <c r="D440" s="43"/>
      <c r="E440" s="43"/>
      <c r="F440" s="43"/>
      <c r="G440" s="43"/>
      <c r="I440" s="14"/>
    </row>
    <row r="441" spans="2:9" x14ac:dyDescent="0.4">
      <c r="B441" s="1"/>
      <c r="C441" s="14"/>
      <c r="D441" s="43"/>
      <c r="E441" s="43"/>
      <c r="F441" s="43"/>
      <c r="G441" s="43"/>
      <c r="I441" s="14"/>
    </row>
    <row r="442" spans="2:9" x14ac:dyDescent="0.4">
      <c r="B442" s="1"/>
      <c r="C442" s="14"/>
      <c r="D442" s="43"/>
      <c r="E442" s="43"/>
      <c r="F442" s="43"/>
      <c r="G442" s="43"/>
      <c r="I442" s="14"/>
    </row>
    <row r="443" spans="2:9" x14ac:dyDescent="0.4">
      <c r="B443" s="1"/>
      <c r="C443" s="14"/>
      <c r="D443" s="43"/>
      <c r="E443" s="43"/>
      <c r="F443" s="43"/>
      <c r="G443" s="43"/>
      <c r="I443" s="14"/>
    </row>
    <row r="444" spans="2:9" x14ac:dyDescent="0.4">
      <c r="B444" s="1"/>
      <c r="C444" s="14"/>
      <c r="D444" s="43"/>
      <c r="E444" s="43"/>
      <c r="F444" s="43"/>
      <c r="G444" s="43"/>
      <c r="I444" s="14"/>
    </row>
    <row r="445" spans="2:9" x14ac:dyDescent="0.4">
      <c r="B445" s="1"/>
      <c r="C445" s="14"/>
      <c r="D445" s="43"/>
      <c r="E445" s="43"/>
      <c r="F445" s="43"/>
      <c r="G445" s="43"/>
      <c r="I445" s="14"/>
    </row>
    <row r="446" spans="2:9" x14ac:dyDescent="0.4">
      <c r="B446" s="1"/>
      <c r="C446" s="14"/>
      <c r="D446" s="43"/>
      <c r="E446" s="43"/>
      <c r="F446" s="43"/>
      <c r="G446" s="43"/>
      <c r="I446" s="14"/>
    </row>
    <row r="447" spans="2:9" x14ac:dyDescent="0.4">
      <c r="B447" s="1"/>
      <c r="C447" s="14"/>
      <c r="D447" s="43"/>
      <c r="E447" s="43"/>
      <c r="F447" s="43"/>
      <c r="G447" s="43"/>
      <c r="I447" s="14"/>
    </row>
    <row r="448" spans="2:9" x14ac:dyDescent="0.4">
      <c r="B448" s="1"/>
      <c r="C448" s="14"/>
      <c r="D448" s="43"/>
      <c r="E448" s="43"/>
      <c r="F448" s="43"/>
      <c r="G448" s="43"/>
      <c r="I448" s="14"/>
    </row>
    <row r="449" spans="2:9" ht="15.9" x14ac:dyDescent="0.4">
      <c r="B449" s="1"/>
      <c r="C449" s="250" t="s">
        <v>126</v>
      </c>
      <c r="D449" s="43"/>
      <c r="E449" s="43"/>
      <c r="F449" s="43"/>
      <c r="G449" s="43"/>
      <c r="I449" s="14"/>
    </row>
    <row r="450" spans="2:9" x14ac:dyDescent="0.4">
      <c r="B450" s="1"/>
      <c r="C450" s="14"/>
      <c r="D450" s="43"/>
      <c r="E450" s="43"/>
      <c r="F450" s="43"/>
      <c r="G450" s="43"/>
      <c r="I450" s="14"/>
    </row>
    <row r="451" spans="2:9" x14ac:dyDescent="0.4">
      <c r="B451" s="1"/>
      <c r="C451" s="14"/>
      <c r="D451" s="43"/>
      <c r="E451" s="43"/>
      <c r="F451" s="43"/>
      <c r="G451" s="43"/>
      <c r="I451" s="14"/>
    </row>
    <row r="452" spans="2:9" x14ac:dyDescent="0.4">
      <c r="B452" s="1"/>
      <c r="C452" s="14"/>
      <c r="D452" s="43"/>
      <c r="E452" s="43"/>
      <c r="F452" s="43"/>
      <c r="G452" s="43"/>
      <c r="I452" s="14"/>
    </row>
    <row r="453" spans="2:9" x14ac:dyDescent="0.4">
      <c r="B453" s="1"/>
      <c r="C453" s="14"/>
      <c r="D453" s="43"/>
      <c r="E453" s="43"/>
      <c r="F453" s="43"/>
      <c r="G453" s="43"/>
      <c r="I453" s="14"/>
    </row>
    <row r="454" spans="2:9" x14ac:dyDescent="0.4">
      <c r="B454" s="1"/>
      <c r="C454" s="14"/>
      <c r="D454" s="43"/>
      <c r="E454" s="43"/>
      <c r="F454" s="43"/>
      <c r="G454" s="43"/>
      <c r="I454" s="14"/>
    </row>
    <row r="455" spans="2:9" x14ac:dyDescent="0.4">
      <c r="B455" s="1"/>
      <c r="C455" s="14"/>
      <c r="D455" s="43"/>
      <c r="E455" s="43"/>
      <c r="F455" s="43"/>
      <c r="G455" s="43"/>
      <c r="I455" s="14"/>
    </row>
    <row r="456" spans="2:9" x14ac:dyDescent="0.4">
      <c r="B456" s="1"/>
      <c r="C456" s="14"/>
      <c r="D456" s="43"/>
      <c r="E456" s="43"/>
      <c r="F456" s="43"/>
      <c r="G456" s="43"/>
      <c r="I456" s="14"/>
    </row>
    <row r="457" spans="2:9" x14ac:dyDescent="0.4">
      <c r="I457" s="3"/>
    </row>
    <row r="458" spans="2:9" x14ac:dyDescent="0.4">
      <c r="I458" s="3"/>
    </row>
    <row r="459" spans="2:9" x14ac:dyDescent="0.4">
      <c r="I459" s="3"/>
    </row>
    <row r="460" spans="2:9" x14ac:dyDescent="0.4">
      <c r="I460" s="3"/>
    </row>
  </sheetData>
  <sheetProtection sheet="1" objects="1" scenarios="1"/>
  <mergeCells count="2">
    <mergeCell ref="B53:B56"/>
    <mergeCell ref="B48:B51"/>
  </mergeCells>
  <conditionalFormatting sqref="D39">
    <cfRule type="cellIs" dxfId="18" priority="33" operator="greaterThan">
      <formula>65</formula>
    </cfRule>
    <cfRule type="cellIs" dxfId="17" priority="34" operator="lessThan">
      <formula>65</formula>
    </cfRule>
  </conditionalFormatting>
  <conditionalFormatting sqref="D40">
    <cfRule type="cellIs" dxfId="16" priority="8" operator="greaterThan">
      <formula>62</formula>
    </cfRule>
    <cfRule type="cellIs" dxfId="15" priority="9" operator="lessThan">
      <formula>62</formula>
    </cfRule>
  </conditionalFormatting>
  <conditionalFormatting sqref="D43">
    <cfRule type="cellIs" dxfId="14" priority="13" operator="lessThan">
      <formula>40</formula>
    </cfRule>
  </conditionalFormatting>
  <conditionalFormatting sqref="D45">
    <cfRule type="cellIs" dxfId="13" priority="11" operator="equal">
      <formula>$D$44</formula>
    </cfRule>
  </conditionalFormatting>
  <conditionalFormatting sqref="D106:G107">
    <cfRule type="cellIs" dxfId="12" priority="22" stopIfTrue="1" operator="between">
      <formula>D$80/1.414</formula>
      <formula>D$80</formula>
    </cfRule>
    <cfRule type="cellIs" dxfId="11" priority="23" operator="greaterThan">
      <formula>D$80</formula>
    </cfRule>
  </conditionalFormatting>
  <conditionalFormatting sqref="D17:I17 D62:I63">
    <cfRule type="cellIs" dxfId="10" priority="21" operator="greaterThan">
      <formula>D$80</formula>
    </cfRule>
  </conditionalFormatting>
  <conditionalFormatting sqref="D65:I65">
    <cfRule type="cellIs" dxfId="9" priority="1" operator="greaterThan">
      <formula>D$80</formula>
    </cfRule>
  </conditionalFormatting>
  <hyperlinks>
    <hyperlink ref="C372" r:id="rId1" location="printpixels" xr:uid="{DA140525-85B7-4679-948D-C003DF4FD89F}"/>
    <hyperlink ref="C7" r:id="rId2" xr:uid="{27008B3E-7324-494E-ABB0-6E2479D0403D}"/>
  </hyperlinks>
  <pageMargins left="0.7" right="0.7" top="0.75" bottom="0.75" header="0.3" footer="0.3"/>
  <pageSetup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BD0D4-8492-4513-8497-10459CAE6DCF}">
  <dimension ref="A1:N133"/>
  <sheetViews>
    <sheetView showGridLines="0" zoomScaleNormal="100" workbookViewId="0"/>
  </sheetViews>
  <sheetFormatPr defaultRowHeight="14.6" x14ac:dyDescent="0.4"/>
  <cols>
    <col min="1" max="1" width="2.15234375" customWidth="1"/>
    <col min="2" max="2" width="67.3828125" customWidth="1"/>
    <col min="3" max="3" width="22.15234375" customWidth="1"/>
    <col min="4" max="4" width="20.15234375" customWidth="1"/>
    <col min="5" max="5" width="30.53515625" customWidth="1"/>
    <col min="6" max="6" width="23.84375" customWidth="1"/>
    <col min="7" max="7" width="2.3828125" customWidth="1"/>
    <col min="8" max="8" width="27.15234375" customWidth="1"/>
    <col min="9" max="9" width="6.84375" customWidth="1"/>
    <col min="10" max="10" width="36" customWidth="1"/>
  </cols>
  <sheetData>
    <row r="1" spans="2:9" ht="9.65" customHeight="1" x14ac:dyDescent="0.4"/>
    <row r="2" spans="2:9" ht="26.15" x14ac:dyDescent="0.4">
      <c r="B2" s="229" t="s">
        <v>116</v>
      </c>
      <c r="G2" s="20"/>
      <c r="H2" s="21"/>
    </row>
    <row r="3" spans="2:9" ht="20.6" x14ac:dyDescent="0.4">
      <c r="B3" s="233" t="s">
        <v>201</v>
      </c>
      <c r="G3" s="20"/>
      <c r="H3" s="21"/>
    </row>
    <row r="4" spans="2:9" ht="15" thickBot="1" x14ac:dyDescent="0.45">
      <c r="B4" s="68"/>
    </row>
    <row r="5" spans="2:9" ht="21.45" customHeight="1" thickBot="1" x14ac:dyDescent="0.45">
      <c r="B5" s="230" t="s">
        <v>200</v>
      </c>
      <c r="C5" s="69"/>
      <c r="D5" s="70"/>
      <c r="E5" s="71"/>
      <c r="F5" s="71"/>
      <c r="G5" s="71"/>
      <c r="H5" s="231"/>
      <c r="I5" s="6"/>
    </row>
    <row r="6" spans="2:9" ht="15" thickBot="1" x14ac:dyDescent="0.45">
      <c r="B6" s="18"/>
      <c r="C6" s="12"/>
      <c r="D6" s="13"/>
      <c r="E6" s="13"/>
      <c r="F6" s="12"/>
      <c r="G6" s="6"/>
      <c r="H6" s="6"/>
      <c r="I6" s="6"/>
    </row>
    <row r="7" spans="2:9" x14ac:dyDescent="0.4">
      <c r="B7" s="51" t="s">
        <v>127</v>
      </c>
      <c r="C7" s="23">
        <v>5</v>
      </c>
      <c r="D7" s="24">
        <v>4</v>
      </c>
      <c r="E7" s="24">
        <v>4</v>
      </c>
      <c r="F7" s="157">
        <v>8</v>
      </c>
      <c r="H7" s="151" t="s">
        <v>122</v>
      </c>
    </row>
    <row r="8" spans="2:9" ht="15" thickBot="1" x14ac:dyDescent="0.45">
      <c r="B8" s="52" t="s">
        <v>8</v>
      </c>
      <c r="C8" s="32">
        <v>22.6</v>
      </c>
      <c r="D8" s="29">
        <v>22.6</v>
      </c>
      <c r="E8" s="29">
        <v>22.6</v>
      </c>
      <c r="F8" s="158">
        <v>22.6</v>
      </c>
      <c r="H8" s="3" t="s">
        <v>7</v>
      </c>
    </row>
    <row r="9" spans="2:9" ht="15" thickBot="1" x14ac:dyDescent="0.45">
      <c r="C9" s="11"/>
      <c r="D9" s="11"/>
      <c r="E9" s="11"/>
      <c r="F9" s="11"/>
    </row>
    <row r="10" spans="2:9" ht="409.5" customHeight="1" thickBot="1" x14ac:dyDescent="0.45">
      <c r="B10" s="170" t="s">
        <v>1</v>
      </c>
      <c r="C10" s="171" t="s">
        <v>85</v>
      </c>
      <c r="D10" s="171" t="s">
        <v>86</v>
      </c>
      <c r="E10" s="171" t="s">
        <v>87</v>
      </c>
      <c r="F10" s="171" t="s">
        <v>88</v>
      </c>
      <c r="H10" s="232" t="s">
        <v>233</v>
      </c>
    </row>
    <row r="11" spans="2:9" ht="14.5" customHeight="1" x14ac:dyDescent="0.4">
      <c r="B11" s="53" t="s">
        <v>2</v>
      </c>
      <c r="C11" s="57">
        <v>63.5</v>
      </c>
      <c r="D11" s="26">
        <v>63.5</v>
      </c>
      <c r="E11" s="26">
        <v>63.5</v>
      </c>
      <c r="F11" s="159">
        <v>63.5</v>
      </c>
      <c r="H11" s="3" t="s">
        <v>114</v>
      </c>
    </row>
    <row r="12" spans="2:9" x14ac:dyDescent="0.4">
      <c r="B12" s="54" t="s">
        <v>5</v>
      </c>
      <c r="C12" s="58">
        <v>70</v>
      </c>
      <c r="D12" s="25">
        <v>70</v>
      </c>
      <c r="E12" s="25">
        <v>57.84</v>
      </c>
      <c r="F12" s="160">
        <v>28.9</v>
      </c>
      <c r="H12" s="151" t="s">
        <v>115</v>
      </c>
    </row>
    <row r="13" spans="2:9" x14ac:dyDescent="0.4">
      <c r="B13" s="54" t="s">
        <v>3</v>
      </c>
      <c r="C13" s="59">
        <v>80</v>
      </c>
      <c r="D13" s="28">
        <v>80</v>
      </c>
      <c r="E13" s="28">
        <v>80</v>
      </c>
      <c r="F13" s="161">
        <v>80</v>
      </c>
      <c r="H13" s="151" t="s">
        <v>123</v>
      </c>
    </row>
    <row r="14" spans="2:9" x14ac:dyDescent="0.4">
      <c r="B14" s="55" t="s">
        <v>6</v>
      </c>
      <c r="C14" s="59">
        <v>254</v>
      </c>
      <c r="D14" s="28">
        <v>254</v>
      </c>
      <c r="E14" s="28">
        <v>254</v>
      </c>
      <c r="F14" s="161">
        <v>254</v>
      </c>
      <c r="H14" s="3" t="s">
        <v>227</v>
      </c>
    </row>
    <row r="15" spans="2:9" ht="15" thickBot="1" x14ac:dyDescent="0.45">
      <c r="B15" s="56" t="s">
        <v>4</v>
      </c>
      <c r="C15" s="32">
        <v>75</v>
      </c>
      <c r="D15" s="29">
        <v>75</v>
      </c>
      <c r="E15" s="29">
        <v>75</v>
      </c>
      <c r="F15" s="158">
        <v>75</v>
      </c>
      <c r="H15" s="3" t="s">
        <v>0</v>
      </c>
    </row>
    <row r="16" spans="2:9" ht="15" thickBot="1" x14ac:dyDescent="0.45">
      <c r="B16" s="7"/>
      <c r="C16" s="11"/>
      <c r="D16" s="11"/>
      <c r="E16" s="11"/>
      <c r="F16" s="11"/>
      <c r="H16" s="3"/>
    </row>
    <row r="17" spans="1:14" ht="15" thickBot="1" x14ac:dyDescent="0.45">
      <c r="B17" s="35" t="s">
        <v>22</v>
      </c>
      <c r="C17" s="60">
        <f>1/(C7*C20)</f>
        <v>4.5592705167173252E-2</v>
      </c>
      <c r="D17" s="60">
        <f t="shared" ref="D17:E17" si="0">1/(D7*D20)</f>
        <v>5.6990881458966566E-2</v>
      </c>
      <c r="E17" s="60">
        <f t="shared" si="0"/>
        <v>5.6990881458966566E-2</v>
      </c>
      <c r="F17" s="162">
        <f>1/(F7*F20)</f>
        <v>2.8495440729483283E-2</v>
      </c>
      <c r="H17" s="151" t="s">
        <v>115</v>
      </c>
    </row>
    <row r="18" spans="1:14" ht="15" thickBot="1" x14ac:dyDescent="0.45">
      <c r="B18" s="73" t="s">
        <v>24</v>
      </c>
      <c r="C18" s="60">
        <f>C17/1.414</f>
        <v>3.2243780174804282E-2</v>
      </c>
      <c r="D18" s="60">
        <f t="shared" ref="D18:E18" si="1">D17/1.414</f>
        <v>4.0304725218505352E-2</v>
      </c>
      <c r="E18" s="60">
        <f t="shared" si="1"/>
        <v>4.0304725218505352E-2</v>
      </c>
      <c r="F18" s="162">
        <f>F17/1.414</f>
        <v>2.0152362609252676E-2</v>
      </c>
      <c r="H18" s="151" t="s">
        <v>115</v>
      </c>
    </row>
    <row r="19" spans="1:14" ht="7.5" customHeight="1" thickBot="1" x14ac:dyDescent="0.45">
      <c r="B19" s="38"/>
      <c r="C19" s="39"/>
      <c r="D19" s="39"/>
      <c r="E19" s="39"/>
      <c r="F19" s="39"/>
      <c r="H19" s="3"/>
    </row>
    <row r="20" spans="1:14" x14ac:dyDescent="0.4">
      <c r="B20" s="34" t="s">
        <v>45</v>
      </c>
      <c r="C20" s="125">
        <f>1+(254/C15)</f>
        <v>4.3866666666666667</v>
      </c>
      <c r="D20" s="125">
        <f>1+(254/D15)</f>
        <v>4.3866666666666667</v>
      </c>
      <c r="E20" s="125">
        <f>1+(254/E15)</f>
        <v>4.3866666666666667</v>
      </c>
      <c r="F20" s="163">
        <f>1+(254/F15)</f>
        <v>4.3866666666666667</v>
      </c>
      <c r="H20" s="3" t="s">
        <v>83</v>
      </c>
    </row>
    <row r="21" spans="1:14" ht="15" thickBot="1" x14ac:dyDescent="0.45">
      <c r="B21" s="40" t="s">
        <v>21</v>
      </c>
      <c r="C21" s="126">
        <f>(254/C15)</f>
        <v>3.3866666666666667</v>
      </c>
      <c r="D21" s="126">
        <f>(254/D15)</f>
        <v>3.3866666666666667</v>
      </c>
      <c r="E21" s="126">
        <f>(254/E15)</f>
        <v>3.3866666666666667</v>
      </c>
      <c r="F21" s="164">
        <f>(254/F15)</f>
        <v>3.3866666666666667</v>
      </c>
      <c r="H21" s="3" t="s">
        <v>84</v>
      </c>
    </row>
    <row r="22" spans="1:14" ht="8.15" customHeight="1" thickBot="1" x14ac:dyDescent="0.45">
      <c r="C22" s="7"/>
      <c r="D22" s="39"/>
      <c r="E22" s="39"/>
      <c r="F22" s="39"/>
      <c r="G22" s="9"/>
      <c r="I22" s="3"/>
    </row>
    <row r="23" spans="1:14" ht="15" thickBot="1" x14ac:dyDescent="0.45">
      <c r="B23" s="35" t="s">
        <v>111</v>
      </c>
      <c r="C23" s="152">
        <f>C11/D13</f>
        <v>0.79374999999999996</v>
      </c>
      <c r="D23" s="152">
        <f>D11/D13</f>
        <v>0.79374999999999996</v>
      </c>
      <c r="E23" s="152">
        <f>E11/E13</f>
        <v>0.79374999999999996</v>
      </c>
      <c r="F23" s="165">
        <f>F11/F13</f>
        <v>0.79374999999999996</v>
      </c>
      <c r="H23" s="3" t="s">
        <v>117</v>
      </c>
    </row>
    <row r="24" spans="1:14" ht="15" thickBot="1" x14ac:dyDescent="0.45">
      <c r="B24" s="7"/>
      <c r="C24" s="8"/>
      <c r="D24" s="8"/>
      <c r="E24" s="8"/>
      <c r="F24" s="8"/>
      <c r="H24" s="3"/>
    </row>
    <row r="25" spans="1:14" ht="15" thickBot="1" x14ac:dyDescent="0.45">
      <c r="B25" s="166" t="s">
        <v>16</v>
      </c>
      <c r="C25" s="167"/>
      <c r="D25" s="168" t="s">
        <v>124</v>
      </c>
      <c r="E25" s="168"/>
      <c r="F25" s="169"/>
    </row>
    <row r="26" spans="1:14" x14ac:dyDescent="0.4">
      <c r="A26" s="2"/>
      <c r="B26" s="48" t="s">
        <v>230</v>
      </c>
      <c r="C26" s="253">
        <f>(C13*C14*C12*C15)/(6000*C18*C11*(C14+C15))</f>
        <v>26.394666666666666</v>
      </c>
      <c r="D26" s="253">
        <f t="shared" ref="D26:E26" si="2">(D13*D14*D12*D15)/(6000*D18*D11*(D14+D15))</f>
        <v>21.115733333333331</v>
      </c>
      <c r="E26" s="253">
        <f t="shared" si="2"/>
        <v>17.4476288</v>
      </c>
      <c r="F26" s="254">
        <f>(F13*F14*F12*F15)/(6000*F18*F11*(F14+F15))</f>
        <v>17.435562666666666</v>
      </c>
      <c r="H26" s="14" t="s">
        <v>228</v>
      </c>
      <c r="K26" s="6"/>
      <c r="L26" s="6"/>
      <c r="M26" s="6"/>
      <c r="N26" s="6"/>
    </row>
    <row r="27" spans="1:14" ht="15" thickBot="1" x14ac:dyDescent="0.45">
      <c r="A27" s="1"/>
      <c r="B27" s="49" t="s">
        <v>231</v>
      </c>
      <c r="C27" s="257">
        <f>(C13*1000000*C12*C15)/(6000*C18*C11*(1000000+C15))</f>
        <v>34.185803518804335</v>
      </c>
      <c r="D27" s="257">
        <f t="shared" ref="D27:E27" si="3">(D13*1000000*D12*D15)/(6000*D18*D11*(1000000+D15))</f>
        <v>27.348642815043462</v>
      </c>
      <c r="E27" s="257">
        <f t="shared" si="3"/>
        <v>22.597792863173055</v>
      </c>
      <c r="F27" s="258">
        <f>(F13*1000000*F12*F15)/(6000*F18*F11*(1000000+F15))</f>
        <v>22.582165067278744</v>
      </c>
      <c r="H27" s="14" t="s">
        <v>229</v>
      </c>
    </row>
    <row r="28" spans="1:14" ht="16.3" thickBot="1" x14ac:dyDescent="0.45">
      <c r="A28" s="1"/>
      <c r="B28" s="247" t="s">
        <v>225</v>
      </c>
      <c r="C28" s="245"/>
      <c r="D28" s="246"/>
      <c r="E28" s="246"/>
      <c r="F28" s="245"/>
      <c r="G28" s="245"/>
      <c r="H28" s="245"/>
      <c r="I28" s="245"/>
      <c r="J28" s="248"/>
    </row>
    <row r="29" spans="1:14" ht="15" thickBot="1" x14ac:dyDescent="0.45">
      <c r="C29" s="8"/>
      <c r="D29" s="8"/>
      <c r="E29" s="8"/>
      <c r="F29" s="8"/>
      <c r="H29" s="3"/>
    </row>
    <row r="30" spans="1:14" ht="58.75" thickBot="1" x14ac:dyDescent="0.45">
      <c r="B30" s="7"/>
      <c r="C30" s="153" t="s">
        <v>119</v>
      </c>
      <c r="D30" s="154" t="s">
        <v>118</v>
      </c>
      <c r="E30" s="155" t="s">
        <v>121</v>
      </c>
      <c r="F30" s="156" t="s">
        <v>120</v>
      </c>
      <c r="H30" s="3"/>
    </row>
    <row r="34" spans="2:8" x14ac:dyDescent="0.4">
      <c r="B34" s="7"/>
      <c r="C34" s="8"/>
      <c r="D34" s="8"/>
      <c r="E34" s="8"/>
      <c r="F34" s="8"/>
      <c r="H34" s="3"/>
    </row>
    <row r="35" spans="2:8" x14ac:dyDescent="0.4">
      <c r="B35" s="7"/>
      <c r="C35" s="8"/>
      <c r="D35" s="8"/>
      <c r="E35" s="8"/>
      <c r="F35" s="8"/>
      <c r="H35" s="3"/>
    </row>
    <row r="36" spans="2:8" x14ac:dyDescent="0.4">
      <c r="B36" s="7"/>
      <c r="C36" s="8"/>
      <c r="D36" s="8"/>
      <c r="E36" s="8"/>
      <c r="F36" s="8"/>
      <c r="H36" s="3"/>
    </row>
    <row r="37" spans="2:8" x14ac:dyDescent="0.4">
      <c r="B37" s="7"/>
      <c r="C37" s="8"/>
      <c r="D37" s="8"/>
      <c r="E37" s="8"/>
      <c r="F37" s="8"/>
      <c r="H37" s="3"/>
    </row>
    <row r="38" spans="2:8" x14ac:dyDescent="0.4">
      <c r="B38" s="7"/>
      <c r="C38" s="8"/>
      <c r="D38" s="8"/>
      <c r="E38" s="8"/>
      <c r="F38" s="8"/>
      <c r="H38" s="3"/>
    </row>
    <row r="39" spans="2:8" x14ac:dyDescent="0.4">
      <c r="B39" s="7"/>
      <c r="C39" s="8"/>
      <c r="D39" s="8"/>
      <c r="E39" s="8"/>
      <c r="F39" s="8"/>
      <c r="H39" s="3"/>
    </row>
    <row r="40" spans="2:8" x14ac:dyDescent="0.4">
      <c r="B40" s="7"/>
      <c r="C40" s="8"/>
      <c r="D40" s="8"/>
      <c r="E40" s="8"/>
      <c r="F40" s="8"/>
      <c r="H40" s="3"/>
    </row>
    <row r="41" spans="2:8" x14ac:dyDescent="0.4">
      <c r="B41" s="7"/>
      <c r="C41" s="8"/>
      <c r="D41" s="8"/>
      <c r="E41" s="8"/>
      <c r="F41" s="8"/>
      <c r="H41" s="3"/>
    </row>
    <row r="42" spans="2:8" x14ac:dyDescent="0.4">
      <c r="B42" s="7"/>
      <c r="C42" s="8"/>
      <c r="D42" s="8"/>
      <c r="E42" s="8"/>
      <c r="F42" s="8"/>
      <c r="H42" s="3"/>
    </row>
    <row r="43" spans="2:8" x14ac:dyDescent="0.4">
      <c r="B43" s="7"/>
      <c r="C43" s="8"/>
      <c r="D43" s="8"/>
      <c r="E43" s="8"/>
      <c r="F43" s="8"/>
      <c r="H43" s="3"/>
    </row>
    <row r="44" spans="2:8" x14ac:dyDescent="0.4">
      <c r="B44" s="7"/>
      <c r="C44" s="8"/>
      <c r="D44" s="8"/>
      <c r="E44" s="8"/>
      <c r="F44" s="8"/>
      <c r="H44" s="3"/>
    </row>
    <row r="45" spans="2:8" x14ac:dyDescent="0.4">
      <c r="B45" s="7"/>
      <c r="C45" s="8"/>
      <c r="D45" s="8"/>
      <c r="E45" s="8"/>
      <c r="F45" s="8"/>
      <c r="H45" s="3"/>
    </row>
    <row r="46" spans="2:8" x14ac:dyDescent="0.4">
      <c r="B46" s="7"/>
      <c r="C46" s="8"/>
      <c r="D46" s="8"/>
      <c r="E46" s="8"/>
      <c r="F46" s="8"/>
      <c r="H46" s="3"/>
    </row>
    <row r="47" spans="2:8" x14ac:dyDescent="0.4">
      <c r="B47" s="7"/>
      <c r="C47" s="8"/>
      <c r="D47" s="8"/>
      <c r="E47" s="8"/>
      <c r="F47" s="8"/>
      <c r="H47" s="3"/>
    </row>
    <row r="48" spans="2:8" x14ac:dyDescent="0.4">
      <c r="B48" s="7"/>
      <c r="C48" s="8"/>
      <c r="D48" s="8"/>
      <c r="E48" s="8"/>
      <c r="F48" s="8"/>
      <c r="H48" s="3"/>
    </row>
    <row r="49" spans="1:8" x14ac:dyDescent="0.4">
      <c r="B49" s="7"/>
      <c r="C49" s="8"/>
      <c r="D49" s="8"/>
      <c r="E49" s="8"/>
      <c r="F49" s="8"/>
      <c r="H49" s="3"/>
    </row>
    <row r="50" spans="1:8" x14ac:dyDescent="0.4">
      <c r="B50" s="7"/>
      <c r="C50" s="8"/>
      <c r="D50" s="8"/>
      <c r="E50" s="8"/>
      <c r="F50" s="8"/>
      <c r="H50" s="3"/>
    </row>
    <row r="51" spans="1:8" x14ac:dyDescent="0.4">
      <c r="B51" s="7"/>
      <c r="C51" s="8"/>
      <c r="D51" s="8"/>
      <c r="E51" s="8"/>
      <c r="F51" s="8"/>
      <c r="H51" s="3"/>
    </row>
    <row r="52" spans="1:8" x14ac:dyDescent="0.4">
      <c r="B52" s="7"/>
      <c r="C52" s="8"/>
      <c r="D52" s="8"/>
      <c r="E52" s="8"/>
      <c r="F52" s="8"/>
      <c r="H52" s="3"/>
    </row>
    <row r="53" spans="1:8" x14ac:dyDescent="0.4">
      <c r="B53" s="7"/>
      <c r="C53" s="8"/>
      <c r="D53" s="8"/>
      <c r="E53" s="8"/>
      <c r="F53" s="8"/>
      <c r="H53" s="3"/>
    </row>
    <row r="54" spans="1:8" x14ac:dyDescent="0.4">
      <c r="B54" s="7"/>
      <c r="C54" s="8"/>
      <c r="D54" s="8"/>
      <c r="E54" s="8"/>
      <c r="F54" s="8"/>
      <c r="H54" s="3"/>
    </row>
    <row r="55" spans="1:8" x14ac:dyDescent="0.4">
      <c r="B55" s="7"/>
      <c r="C55" s="8"/>
      <c r="D55" s="8"/>
      <c r="E55" s="8"/>
      <c r="F55" s="8"/>
      <c r="H55" s="3"/>
    </row>
    <row r="56" spans="1:8" x14ac:dyDescent="0.4">
      <c r="B56" s="7"/>
      <c r="C56" s="8"/>
      <c r="D56" s="8"/>
      <c r="E56" s="8"/>
      <c r="F56" s="8"/>
      <c r="H56" s="3"/>
    </row>
    <row r="57" spans="1:8" x14ac:dyDescent="0.4">
      <c r="B57" s="7"/>
      <c r="C57" s="8"/>
      <c r="D57" s="8"/>
      <c r="E57" s="8"/>
      <c r="F57" s="8"/>
      <c r="H57" s="3"/>
    </row>
    <row r="58" spans="1:8" x14ac:dyDescent="0.4">
      <c r="B58" s="7"/>
      <c r="C58" s="8"/>
      <c r="D58" s="8"/>
      <c r="E58" s="8"/>
      <c r="F58" s="8"/>
      <c r="H58" s="3"/>
    </row>
    <row r="59" spans="1:8" x14ac:dyDescent="0.4">
      <c r="B59" s="7"/>
      <c r="C59" s="8"/>
      <c r="D59" s="8"/>
      <c r="E59" s="8"/>
      <c r="F59" s="8"/>
      <c r="H59" s="3"/>
    </row>
    <row r="60" spans="1:8" x14ac:dyDescent="0.4">
      <c r="B60" s="7"/>
      <c r="C60" s="8"/>
      <c r="D60" s="8"/>
      <c r="E60" s="8"/>
      <c r="F60" s="8"/>
      <c r="H60" s="3"/>
    </row>
    <row r="61" spans="1:8" x14ac:dyDescent="0.4">
      <c r="B61" s="7"/>
      <c r="C61" s="8"/>
      <c r="D61" s="8"/>
      <c r="E61" s="8"/>
      <c r="F61" s="8"/>
      <c r="H61" s="3"/>
    </row>
    <row r="62" spans="1:8" x14ac:dyDescent="0.4">
      <c r="B62" s="7"/>
      <c r="C62" s="8"/>
      <c r="D62" s="8"/>
      <c r="E62" s="8"/>
      <c r="F62" s="8"/>
      <c r="H62" s="3"/>
    </row>
    <row r="63" spans="1:8" x14ac:dyDescent="0.4">
      <c r="B63" s="7"/>
      <c r="C63" s="50"/>
      <c r="D63" s="9"/>
      <c r="E63" s="9"/>
      <c r="F63" s="50"/>
      <c r="H63" s="3"/>
    </row>
    <row r="64" spans="1:8" x14ac:dyDescent="0.4">
      <c r="A64" s="1"/>
      <c r="B64" s="7"/>
      <c r="C64" s="43"/>
      <c r="D64" s="43"/>
      <c r="E64" s="43"/>
      <c r="F64" s="43"/>
      <c r="H64" s="14"/>
    </row>
    <row r="65" spans="1:8" x14ac:dyDescent="0.4">
      <c r="A65" s="1"/>
      <c r="B65" s="14"/>
      <c r="C65" s="43"/>
      <c r="D65" s="43"/>
      <c r="E65" s="43"/>
      <c r="F65" s="43"/>
      <c r="H65" s="14"/>
    </row>
    <row r="66" spans="1:8" x14ac:dyDescent="0.4">
      <c r="A66" s="1"/>
      <c r="B66" s="14"/>
      <c r="C66" s="43"/>
      <c r="D66" s="43"/>
      <c r="E66" s="43"/>
      <c r="F66" s="43"/>
      <c r="H66" s="14"/>
    </row>
    <row r="67" spans="1:8" x14ac:dyDescent="0.4">
      <c r="A67" s="1"/>
      <c r="B67" s="14"/>
      <c r="C67" s="43"/>
      <c r="D67" s="43"/>
      <c r="E67" s="43"/>
      <c r="F67" s="43"/>
      <c r="H67" s="14"/>
    </row>
    <row r="68" spans="1:8" x14ac:dyDescent="0.4">
      <c r="A68" s="1"/>
      <c r="B68" s="14"/>
      <c r="C68" s="43"/>
      <c r="D68" s="43"/>
      <c r="E68" s="43"/>
      <c r="F68" s="43"/>
      <c r="H68" s="14"/>
    </row>
    <row r="69" spans="1:8" x14ac:dyDescent="0.4">
      <c r="A69" s="1"/>
      <c r="B69" s="14"/>
      <c r="C69" s="43"/>
      <c r="D69" s="43"/>
      <c r="E69" s="43"/>
      <c r="F69" s="43"/>
      <c r="H69" s="14"/>
    </row>
    <row r="70" spans="1:8" x14ac:dyDescent="0.4">
      <c r="A70" s="1"/>
      <c r="B70" s="14"/>
      <c r="C70" s="43"/>
      <c r="D70" s="43"/>
      <c r="E70" s="43"/>
      <c r="F70" s="43"/>
      <c r="H70" s="14"/>
    </row>
    <row r="71" spans="1:8" x14ac:dyDescent="0.4">
      <c r="A71" s="1"/>
      <c r="B71" s="14"/>
      <c r="C71" s="43"/>
      <c r="D71" s="43"/>
      <c r="E71" s="43"/>
      <c r="F71" s="43"/>
      <c r="H71" s="14"/>
    </row>
    <row r="72" spans="1:8" x14ac:dyDescent="0.4">
      <c r="A72" s="1"/>
      <c r="B72" s="14"/>
      <c r="C72" s="43"/>
      <c r="D72" s="43"/>
      <c r="E72" s="43"/>
      <c r="F72" s="43"/>
      <c r="H72" s="14"/>
    </row>
    <row r="73" spans="1:8" x14ac:dyDescent="0.4">
      <c r="A73" s="1"/>
      <c r="B73" s="14"/>
      <c r="C73" s="43"/>
      <c r="D73" s="43"/>
      <c r="E73" s="43"/>
      <c r="F73" s="43"/>
      <c r="H73" s="14"/>
    </row>
    <row r="74" spans="1:8" x14ac:dyDescent="0.4">
      <c r="A74" s="1"/>
      <c r="B74" s="14"/>
      <c r="C74" s="43"/>
      <c r="D74" s="43"/>
      <c r="E74" s="43"/>
      <c r="F74" s="43"/>
      <c r="H74" s="14"/>
    </row>
    <row r="75" spans="1:8" x14ac:dyDescent="0.4">
      <c r="A75" s="1"/>
      <c r="B75" s="14"/>
      <c r="C75" s="43"/>
      <c r="D75" s="43"/>
      <c r="E75" s="43"/>
      <c r="F75" s="43"/>
      <c r="H75" s="14"/>
    </row>
    <row r="76" spans="1:8" x14ac:dyDescent="0.4">
      <c r="A76" s="1"/>
      <c r="B76" s="14"/>
      <c r="C76" s="43"/>
      <c r="D76" s="43"/>
      <c r="E76" s="43"/>
      <c r="F76" s="43"/>
      <c r="H76" s="14"/>
    </row>
    <row r="77" spans="1:8" x14ac:dyDescent="0.4">
      <c r="A77" s="1"/>
      <c r="B77" s="14"/>
      <c r="C77" s="43"/>
      <c r="D77" s="43"/>
      <c r="E77" s="43"/>
      <c r="F77" s="43"/>
      <c r="H77" s="14"/>
    </row>
    <row r="78" spans="1:8" x14ac:dyDescent="0.4">
      <c r="A78" s="1"/>
      <c r="B78" s="14"/>
      <c r="C78" s="43"/>
      <c r="D78" s="43"/>
      <c r="E78" s="43"/>
      <c r="F78" s="43"/>
      <c r="H78" s="14"/>
    </row>
    <row r="79" spans="1:8" x14ac:dyDescent="0.4">
      <c r="A79" s="1"/>
      <c r="B79" s="14"/>
      <c r="C79" s="43"/>
      <c r="D79" s="43"/>
      <c r="E79" s="43"/>
      <c r="F79" s="43"/>
      <c r="H79" s="14"/>
    </row>
    <row r="80" spans="1:8" x14ac:dyDescent="0.4">
      <c r="A80" s="1"/>
      <c r="B80" s="14"/>
      <c r="C80" s="43"/>
      <c r="D80" s="43"/>
      <c r="E80" s="43"/>
      <c r="F80" s="43"/>
      <c r="H80" s="14"/>
    </row>
    <row r="81" spans="1:8" x14ac:dyDescent="0.4">
      <c r="A81" s="1"/>
      <c r="B81" s="14"/>
      <c r="C81" s="43"/>
      <c r="D81" s="43"/>
      <c r="E81" s="43"/>
      <c r="F81" s="43"/>
      <c r="H81" s="14"/>
    </row>
    <row r="82" spans="1:8" x14ac:dyDescent="0.4">
      <c r="A82" s="1"/>
      <c r="B82" s="14"/>
      <c r="C82" s="43"/>
      <c r="D82" s="43"/>
      <c r="E82" s="43"/>
      <c r="F82" s="43"/>
      <c r="H82" s="14"/>
    </row>
    <row r="83" spans="1:8" x14ac:dyDescent="0.4">
      <c r="A83" s="1"/>
      <c r="B83" s="14"/>
      <c r="C83" s="43"/>
      <c r="D83" s="43"/>
      <c r="E83" s="43"/>
      <c r="F83" s="43"/>
      <c r="H83" s="14"/>
    </row>
    <row r="84" spans="1:8" x14ac:dyDescent="0.4">
      <c r="A84" s="1"/>
      <c r="B84" s="14"/>
      <c r="C84" s="43"/>
      <c r="D84" s="43"/>
      <c r="E84" s="43"/>
      <c r="F84" s="43"/>
      <c r="H84" s="14"/>
    </row>
    <row r="85" spans="1:8" x14ac:dyDescent="0.4">
      <c r="A85" s="1"/>
      <c r="B85" s="14"/>
      <c r="C85" s="43"/>
      <c r="D85" s="43"/>
      <c r="E85" s="43"/>
      <c r="F85" s="43"/>
      <c r="H85" s="14"/>
    </row>
    <row r="86" spans="1:8" x14ac:dyDescent="0.4">
      <c r="A86" s="1"/>
      <c r="B86" s="14"/>
      <c r="C86" s="43"/>
      <c r="D86" s="43"/>
      <c r="E86" s="43"/>
      <c r="F86" s="43"/>
      <c r="H86" s="14"/>
    </row>
    <row r="87" spans="1:8" x14ac:dyDescent="0.4">
      <c r="A87" s="1"/>
      <c r="B87" s="14"/>
      <c r="C87" s="43"/>
      <c r="D87" s="43"/>
      <c r="E87" s="43"/>
      <c r="F87" s="43"/>
      <c r="H87" s="14"/>
    </row>
    <row r="88" spans="1:8" x14ac:dyDescent="0.4">
      <c r="A88" s="1"/>
      <c r="B88" s="14"/>
      <c r="C88" s="43"/>
      <c r="D88" s="43"/>
      <c r="E88" s="43"/>
      <c r="F88" s="43"/>
      <c r="H88" s="14"/>
    </row>
    <row r="89" spans="1:8" x14ac:dyDescent="0.4">
      <c r="A89" s="1"/>
      <c r="B89" s="14"/>
      <c r="C89" s="43"/>
      <c r="D89" s="43"/>
      <c r="E89" s="43"/>
      <c r="F89" s="43"/>
      <c r="H89" s="14"/>
    </row>
    <row r="90" spans="1:8" x14ac:dyDescent="0.4">
      <c r="A90" s="1"/>
      <c r="B90" s="14"/>
      <c r="C90" s="43"/>
      <c r="D90" s="43"/>
      <c r="E90" s="43"/>
      <c r="F90" s="43"/>
      <c r="H90" s="14"/>
    </row>
    <row r="91" spans="1:8" x14ac:dyDescent="0.4">
      <c r="A91" s="1"/>
      <c r="B91" s="14"/>
      <c r="C91" s="43"/>
      <c r="D91" s="43"/>
      <c r="E91" s="43"/>
      <c r="F91" s="43"/>
      <c r="H91" s="14"/>
    </row>
    <row r="92" spans="1:8" x14ac:dyDescent="0.4">
      <c r="A92" s="1"/>
      <c r="B92" s="14"/>
      <c r="C92" s="43"/>
      <c r="D92" s="43"/>
      <c r="E92" s="43"/>
      <c r="F92" s="43"/>
      <c r="H92" s="14"/>
    </row>
    <row r="93" spans="1:8" x14ac:dyDescent="0.4">
      <c r="A93" s="1"/>
      <c r="B93" s="14"/>
      <c r="C93" s="43"/>
      <c r="D93" s="43"/>
      <c r="E93" s="43"/>
      <c r="F93" s="43"/>
      <c r="H93" s="14"/>
    </row>
    <row r="94" spans="1:8" x14ac:dyDescent="0.4">
      <c r="A94" s="1"/>
      <c r="B94" s="14"/>
      <c r="C94" s="43"/>
      <c r="D94" s="43"/>
      <c r="E94" s="43"/>
      <c r="F94" s="43"/>
      <c r="H94" s="14"/>
    </row>
    <row r="95" spans="1:8" x14ac:dyDescent="0.4">
      <c r="A95" s="1"/>
      <c r="B95" s="14"/>
      <c r="C95" s="43"/>
      <c r="D95" s="43"/>
      <c r="E95" s="43"/>
      <c r="F95" s="43"/>
      <c r="H95" s="14"/>
    </row>
    <row r="96" spans="1:8" x14ac:dyDescent="0.4">
      <c r="A96" s="1"/>
      <c r="B96" s="14"/>
      <c r="C96" s="43"/>
      <c r="D96" s="43"/>
      <c r="E96" s="43"/>
      <c r="F96" s="43"/>
      <c r="H96" s="14"/>
    </row>
    <row r="97" spans="1:8" x14ac:dyDescent="0.4">
      <c r="A97" s="1"/>
      <c r="B97" s="14"/>
      <c r="C97" s="43"/>
      <c r="D97" s="43"/>
      <c r="E97" s="43"/>
      <c r="F97" s="43"/>
      <c r="H97" s="14"/>
    </row>
    <row r="98" spans="1:8" x14ac:dyDescent="0.4">
      <c r="A98" s="1"/>
      <c r="B98" s="14"/>
      <c r="C98" s="43"/>
      <c r="D98" s="43"/>
      <c r="E98" s="43"/>
      <c r="F98" s="43"/>
      <c r="H98" s="14"/>
    </row>
    <row r="99" spans="1:8" x14ac:dyDescent="0.4">
      <c r="A99" s="1"/>
      <c r="B99" s="14"/>
      <c r="C99" s="43"/>
      <c r="D99" s="43"/>
      <c r="E99" s="43"/>
      <c r="F99" s="43"/>
      <c r="H99" s="14"/>
    </row>
    <row r="100" spans="1:8" x14ac:dyDescent="0.4">
      <c r="A100" s="1"/>
      <c r="B100" s="14"/>
      <c r="C100" s="43"/>
      <c r="D100" s="43"/>
      <c r="E100" s="43"/>
      <c r="F100" s="43"/>
      <c r="H100" s="14"/>
    </row>
    <row r="101" spans="1:8" x14ac:dyDescent="0.4">
      <c r="A101" s="1"/>
      <c r="B101" s="14"/>
      <c r="C101" s="43"/>
      <c r="D101" s="43"/>
      <c r="E101" s="43"/>
      <c r="F101" s="43"/>
      <c r="H101" s="14"/>
    </row>
    <row r="102" spans="1:8" x14ac:dyDescent="0.4">
      <c r="A102" s="1"/>
      <c r="B102" s="14"/>
      <c r="C102" s="43"/>
      <c r="D102" s="43"/>
      <c r="E102" s="43"/>
      <c r="F102" s="43"/>
      <c r="H102" s="14"/>
    </row>
    <row r="103" spans="1:8" x14ac:dyDescent="0.4">
      <c r="A103" s="1"/>
      <c r="B103" s="14"/>
      <c r="C103" s="43"/>
      <c r="D103" s="43"/>
      <c r="E103" s="43"/>
      <c r="F103" s="43"/>
      <c r="H103" s="14"/>
    </row>
    <row r="104" spans="1:8" x14ac:dyDescent="0.4">
      <c r="A104" s="1"/>
      <c r="B104" s="14"/>
      <c r="C104" s="43"/>
      <c r="D104" s="43"/>
      <c r="E104" s="43"/>
      <c r="F104" s="43"/>
      <c r="H104" s="14"/>
    </row>
    <row r="105" spans="1:8" x14ac:dyDescent="0.4">
      <c r="A105" s="1"/>
      <c r="B105" s="14"/>
      <c r="C105" s="43"/>
      <c r="D105" s="43"/>
      <c r="E105" s="43"/>
      <c r="F105" s="43"/>
      <c r="H105" s="14"/>
    </row>
    <row r="106" spans="1:8" x14ac:dyDescent="0.4">
      <c r="A106" s="1"/>
      <c r="B106" s="14"/>
      <c r="C106" s="43"/>
      <c r="D106" s="43"/>
      <c r="E106" s="43"/>
      <c r="F106" s="43"/>
      <c r="H106" s="14"/>
    </row>
    <row r="107" spans="1:8" x14ac:dyDescent="0.4">
      <c r="A107" s="1"/>
      <c r="B107" s="14"/>
      <c r="C107" s="43"/>
      <c r="D107" s="43"/>
      <c r="E107" s="43"/>
      <c r="F107" s="43"/>
      <c r="H107" s="14"/>
    </row>
    <row r="108" spans="1:8" x14ac:dyDescent="0.4">
      <c r="A108" s="1"/>
      <c r="B108" s="14"/>
      <c r="C108" s="43"/>
      <c r="D108" s="43"/>
      <c r="E108" s="43"/>
      <c r="F108" s="43"/>
      <c r="H108" s="14"/>
    </row>
    <row r="109" spans="1:8" x14ac:dyDescent="0.4">
      <c r="A109" s="1"/>
      <c r="B109" s="14"/>
      <c r="C109" s="43"/>
      <c r="D109" s="43"/>
      <c r="E109" s="43"/>
      <c r="F109" s="43"/>
      <c r="H109" s="14"/>
    </row>
    <row r="110" spans="1:8" x14ac:dyDescent="0.4">
      <c r="A110" s="1"/>
      <c r="B110" s="14"/>
      <c r="C110" s="43"/>
      <c r="D110" s="43"/>
      <c r="E110" s="43"/>
      <c r="F110" s="43"/>
      <c r="H110" s="14"/>
    </row>
    <row r="111" spans="1:8" x14ac:dyDescent="0.4">
      <c r="A111" s="1"/>
      <c r="B111" s="14"/>
      <c r="C111" s="43"/>
      <c r="D111" s="43"/>
      <c r="E111" s="43"/>
      <c r="F111" s="43"/>
      <c r="H111" s="14"/>
    </row>
    <row r="112" spans="1:8" x14ac:dyDescent="0.4">
      <c r="A112" s="1"/>
      <c r="B112" s="14"/>
      <c r="C112" s="43"/>
      <c r="D112" s="43"/>
      <c r="E112" s="43"/>
      <c r="F112" s="43"/>
      <c r="H112" s="14"/>
    </row>
    <row r="113" spans="1:8" x14ac:dyDescent="0.4">
      <c r="A113" s="1"/>
      <c r="B113" s="14"/>
      <c r="C113" s="43"/>
      <c r="D113" s="43"/>
      <c r="E113" s="43"/>
      <c r="F113" s="43"/>
      <c r="H113" s="14"/>
    </row>
    <row r="114" spans="1:8" x14ac:dyDescent="0.4">
      <c r="A114" s="1"/>
      <c r="B114" s="14"/>
      <c r="C114" s="43"/>
      <c r="D114" s="43"/>
      <c r="E114" s="43"/>
      <c r="F114" s="43"/>
      <c r="H114" s="14"/>
    </row>
    <row r="115" spans="1:8" x14ac:dyDescent="0.4">
      <c r="A115" s="1"/>
      <c r="B115" s="14"/>
      <c r="C115" s="43"/>
      <c r="D115" s="43"/>
      <c r="E115" s="43"/>
      <c r="F115" s="43"/>
      <c r="H115" s="14"/>
    </row>
    <row r="116" spans="1:8" x14ac:dyDescent="0.4">
      <c r="A116" s="1"/>
      <c r="B116" s="14"/>
      <c r="C116" s="43"/>
      <c r="D116" s="43"/>
      <c r="E116" s="43"/>
      <c r="F116" s="43"/>
      <c r="H116" s="14"/>
    </row>
    <row r="117" spans="1:8" x14ac:dyDescent="0.4">
      <c r="A117" s="1"/>
      <c r="B117" s="14"/>
      <c r="C117" s="43"/>
      <c r="D117" s="43"/>
      <c r="E117" s="43"/>
      <c r="F117" s="43"/>
      <c r="H117" s="14"/>
    </row>
    <row r="118" spans="1:8" x14ac:dyDescent="0.4">
      <c r="A118" s="1"/>
      <c r="B118" s="14"/>
      <c r="C118" s="43"/>
      <c r="D118" s="43"/>
      <c r="E118" s="43"/>
      <c r="F118" s="43"/>
      <c r="H118" s="14"/>
    </row>
    <row r="119" spans="1:8" x14ac:dyDescent="0.4">
      <c r="A119" s="1"/>
      <c r="B119" s="14"/>
      <c r="C119" s="43"/>
      <c r="D119" s="43"/>
      <c r="E119" s="43"/>
      <c r="F119" s="43"/>
      <c r="H119" s="14"/>
    </row>
    <row r="120" spans="1:8" x14ac:dyDescent="0.4">
      <c r="A120" s="1"/>
      <c r="B120" s="14"/>
      <c r="C120" s="43"/>
      <c r="D120" s="43"/>
      <c r="E120" s="43"/>
      <c r="F120" s="43"/>
      <c r="H120" s="14"/>
    </row>
    <row r="121" spans="1:8" x14ac:dyDescent="0.4">
      <c r="A121" s="1"/>
      <c r="B121" s="14"/>
      <c r="C121" s="43"/>
      <c r="D121" s="43"/>
      <c r="E121" s="43"/>
      <c r="F121" s="43"/>
      <c r="H121" s="14"/>
    </row>
    <row r="122" spans="1:8" x14ac:dyDescent="0.4">
      <c r="A122" s="1"/>
      <c r="B122" s="14"/>
      <c r="C122" s="43"/>
      <c r="D122" s="43"/>
      <c r="E122" s="43"/>
      <c r="F122" s="43"/>
      <c r="H122" s="14"/>
    </row>
    <row r="123" spans="1:8" x14ac:dyDescent="0.4">
      <c r="A123" s="1"/>
      <c r="B123" s="14"/>
      <c r="C123" s="43"/>
      <c r="D123" s="43"/>
      <c r="E123" s="43"/>
      <c r="F123" s="43"/>
      <c r="H123" s="14"/>
    </row>
    <row r="124" spans="1:8" x14ac:dyDescent="0.4">
      <c r="A124" s="1"/>
      <c r="B124" s="14"/>
      <c r="C124" s="43"/>
      <c r="D124" s="43"/>
      <c r="E124" s="43"/>
      <c r="F124" s="43"/>
      <c r="H124" s="14"/>
    </row>
    <row r="125" spans="1:8" x14ac:dyDescent="0.4">
      <c r="A125" s="1"/>
      <c r="B125" s="14"/>
      <c r="C125" s="43"/>
      <c r="D125" s="43"/>
      <c r="E125" s="43"/>
      <c r="F125" s="43"/>
      <c r="H125" s="14"/>
    </row>
    <row r="126" spans="1:8" x14ac:dyDescent="0.4">
      <c r="A126" s="1"/>
      <c r="B126" s="14"/>
      <c r="C126" s="43"/>
      <c r="D126" s="43"/>
      <c r="E126" s="43"/>
      <c r="F126" s="43"/>
      <c r="H126" s="14"/>
    </row>
    <row r="127" spans="1:8" x14ac:dyDescent="0.4">
      <c r="A127" s="1"/>
      <c r="B127" s="14"/>
      <c r="C127" s="43"/>
      <c r="D127" s="43"/>
      <c r="E127" s="43"/>
      <c r="F127" s="43"/>
      <c r="H127" s="14"/>
    </row>
    <row r="128" spans="1:8" x14ac:dyDescent="0.4">
      <c r="A128" s="1"/>
      <c r="B128" s="14"/>
      <c r="C128" s="43"/>
      <c r="D128" s="43"/>
      <c r="E128" s="43"/>
      <c r="F128" s="43"/>
      <c r="H128" s="14"/>
    </row>
    <row r="129" spans="1:8" x14ac:dyDescent="0.4">
      <c r="A129" s="1"/>
      <c r="B129" s="14"/>
      <c r="C129" s="43"/>
      <c r="D129" s="43"/>
      <c r="E129" s="43"/>
      <c r="F129" s="43"/>
      <c r="H129" s="14"/>
    </row>
    <row r="130" spans="1:8" x14ac:dyDescent="0.4">
      <c r="H130" s="3"/>
    </row>
    <row r="131" spans="1:8" x14ac:dyDescent="0.4">
      <c r="H131" s="3"/>
    </row>
    <row r="132" spans="1:8" x14ac:dyDescent="0.4">
      <c r="H132" s="3"/>
    </row>
    <row r="133" spans="1:8" x14ac:dyDescent="0.4">
      <c r="H133" s="3"/>
    </row>
  </sheetData>
  <sheetProtection sheet="1" objects="1" scenarios="1"/>
  <conditionalFormatting sqref="C26:F27">
    <cfRule type="cellIs" dxfId="8" priority="1" operator="greaterThan">
      <formula>C$8</formula>
    </cfRule>
  </conditionalFormatting>
  <conditionalFormatting sqref="C64:F129">
    <cfRule type="cellIs" dxfId="7" priority="7" operator="greaterThan">
      <formula>$C$8</formula>
    </cfRule>
  </conditionalFormatting>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248150-03B8-4D9A-9E5B-5C92756EA33A}">
  <dimension ref="A1:N216"/>
  <sheetViews>
    <sheetView showGridLines="0" topLeftCell="A229" zoomScaleNormal="100" workbookViewId="0">
      <selection activeCell="I1" sqref="I1"/>
    </sheetView>
  </sheetViews>
  <sheetFormatPr defaultRowHeight="14.6" x14ac:dyDescent="0.4"/>
  <cols>
    <col min="1" max="1" width="2.15234375" customWidth="1"/>
    <col min="2" max="2" width="67.3828125" customWidth="1"/>
    <col min="3" max="3" width="25.23046875" customWidth="1"/>
    <col min="4" max="4" width="24" customWidth="1"/>
    <col min="5" max="5" width="27.84375" customWidth="1"/>
    <col min="6" max="6" width="27.765625" customWidth="1"/>
    <col min="7" max="7" width="2.3828125" customWidth="1"/>
    <col min="8" max="8" width="27.15234375" customWidth="1"/>
    <col min="9" max="9" width="6.84375" customWidth="1"/>
    <col min="10" max="10" width="36" customWidth="1"/>
  </cols>
  <sheetData>
    <row r="1" spans="2:9" ht="9.65" customHeight="1" x14ac:dyDescent="0.4"/>
    <row r="2" spans="2:9" ht="26.15" x14ac:dyDescent="0.4">
      <c r="B2" s="229" t="s">
        <v>296</v>
      </c>
      <c r="G2" s="20"/>
      <c r="H2" s="21"/>
    </row>
    <row r="3" spans="2:9" ht="20.6" x14ac:dyDescent="0.4">
      <c r="B3" s="233" t="s">
        <v>297</v>
      </c>
      <c r="G3" s="20"/>
      <c r="H3" s="21"/>
    </row>
    <row r="4" spans="2:9" ht="15" thickBot="1" x14ac:dyDescent="0.45">
      <c r="B4" s="68"/>
    </row>
    <row r="5" spans="2:9" ht="21.45" customHeight="1" thickBot="1" x14ac:dyDescent="0.45">
      <c r="B5" s="230" t="s">
        <v>200</v>
      </c>
      <c r="C5" s="69"/>
      <c r="D5" s="70"/>
      <c r="E5" s="71"/>
      <c r="F5" s="71"/>
      <c r="G5" s="71"/>
      <c r="H5" s="231"/>
      <c r="I5" s="6"/>
    </row>
    <row r="6" spans="2:9" ht="15" thickBot="1" x14ac:dyDescent="0.45">
      <c r="B6" s="18"/>
      <c r="C6" s="12"/>
      <c r="D6" s="13"/>
      <c r="E6" s="13"/>
      <c r="F6" s="12"/>
      <c r="G6" s="6"/>
      <c r="H6" s="6"/>
      <c r="I6" s="6"/>
    </row>
    <row r="7" spans="2:9" x14ac:dyDescent="0.4">
      <c r="B7" s="51" t="s">
        <v>127</v>
      </c>
      <c r="C7" s="23">
        <v>3.25</v>
      </c>
      <c r="D7" s="24">
        <v>4</v>
      </c>
      <c r="E7" s="24">
        <v>5.53</v>
      </c>
      <c r="F7" s="157">
        <v>6.84</v>
      </c>
      <c r="H7" s="151" t="s">
        <v>300</v>
      </c>
    </row>
    <row r="8" spans="2:9" ht="15" thickBot="1" x14ac:dyDescent="0.45">
      <c r="B8" s="52" t="s">
        <v>8</v>
      </c>
      <c r="C8" s="32">
        <v>22.6</v>
      </c>
      <c r="D8" s="29">
        <v>22.6</v>
      </c>
      <c r="E8" s="29">
        <v>22.6</v>
      </c>
      <c r="F8" s="158">
        <v>22.6</v>
      </c>
      <c r="H8" s="3" t="s">
        <v>7</v>
      </c>
    </row>
    <row r="9" spans="2:9" ht="15" thickBot="1" x14ac:dyDescent="0.45">
      <c r="C9" s="11"/>
      <c r="D9" s="11"/>
      <c r="E9" s="11"/>
      <c r="F9" s="11"/>
    </row>
    <row r="10" spans="2:9" ht="409.5" customHeight="1" thickBot="1" x14ac:dyDescent="0.45">
      <c r="B10" s="170" t="s">
        <v>1</v>
      </c>
      <c r="C10" s="171" t="s">
        <v>298</v>
      </c>
      <c r="D10" s="171" t="s">
        <v>299</v>
      </c>
      <c r="E10" s="171" t="s">
        <v>306</v>
      </c>
      <c r="F10" s="171" t="s">
        <v>307</v>
      </c>
      <c r="H10" s="232" t="s">
        <v>233</v>
      </c>
    </row>
    <row r="11" spans="2:9" ht="14.5" customHeight="1" x14ac:dyDescent="0.4">
      <c r="B11" s="53" t="s">
        <v>2</v>
      </c>
      <c r="C11" s="57">
        <v>62.5</v>
      </c>
      <c r="D11" s="57">
        <v>62.5</v>
      </c>
      <c r="E11" s="57">
        <v>62.5</v>
      </c>
      <c r="F11" s="57">
        <v>62.5</v>
      </c>
      <c r="H11" s="151" t="s">
        <v>305</v>
      </c>
    </row>
    <row r="12" spans="2:9" x14ac:dyDescent="0.4">
      <c r="B12" s="54" t="s">
        <v>5</v>
      </c>
      <c r="C12" s="58">
        <v>70</v>
      </c>
      <c r="D12" s="25">
        <v>70</v>
      </c>
      <c r="E12" s="25">
        <v>70</v>
      </c>
      <c r="F12" s="160">
        <v>70</v>
      </c>
      <c r="H12" s="151" t="s">
        <v>302</v>
      </c>
    </row>
    <row r="13" spans="2:9" x14ac:dyDescent="0.4">
      <c r="B13" s="54" t="s">
        <v>3</v>
      </c>
      <c r="C13" s="59">
        <v>80</v>
      </c>
      <c r="D13" s="28">
        <v>65</v>
      </c>
      <c r="E13" s="28">
        <v>47</v>
      </c>
      <c r="F13" s="161">
        <v>38</v>
      </c>
      <c r="H13" s="151" t="s">
        <v>303</v>
      </c>
    </row>
    <row r="14" spans="2:9" x14ac:dyDescent="0.4">
      <c r="B14" s="55" t="s">
        <v>6</v>
      </c>
      <c r="C14" s="59">
        <v>254</v>
      </c>
      <c r="D14" s="28">
        <v>254</v>
      </c>
      <c r="E14" s="28">
        <v>254</v>
      </c>
      <c r="F14" s="161">
        <v>254</v>
      </c>
      <c r="H14" s="3" t="s">
        <v>227</v>
      </c>
    </row>
    <row r="15" spans="2:9" ht="15" thickBot="1" x14ac:dyDescent="0.45">
      <c r="B15" s="56" t="s">
        <v>4</v>
      </c>
      <c r="C15" s="32">
        <v>75</v>
      </c>
      <c r="D15" s="29">
        <v>75</v>
      </c>
      <c r="E15" s="29">
        <v>75</v>
      </c>
      <c r="F15" s="158">
        <v>75</v>
      </c>
      <c r="H15" s="3" t="s">
        <v>0</v>
      </c>
    </row>
    <row r="16" spans="2:9" ht="15" thickBot="1" x14ac:dyDescent="0.45">
      <c r="B16" s="7"/>
      <c r="C16" s="11"/>
      <c r="D16" s="11"/>
      <c r="E16" s="11"/>
      <c r="F16" s="11"/>
      <c r="H16" s="3"/>
    </row>
    <row r="17" spans="1:14" ht="15" thickBot="1" x14ac:dyDescent="0.45">
      <c r="B17" s="35" t="s">
        <v>22</v>
      </c>
      <c r="C17" s="60">
        <f>1/(C7*C20)</f>
        <v>7.0142623334112697E-2</v>
      </c>
      <c r="D17" s="60">
        <f t="shared" ref="D17:E17" si="0">1/(D7*D20)</f>
        <v>5.6990881458966566E-2</v>
      </c>
      <c r="E17" s="60">
        <f t="shared" si="0"/>
        <v>4.1223060729813063E-2</v>
      </c>
      <c r="F17" s="162">
        <f>1/(F7*F20)</f>
        <v>3.3328000853196822E-2</v>
      </c>
      <c r="H17" s="151" t="s">
        <v>301</v>
      </c>
    </row>
    <row r="18" spans="1:14" ht="15" thickBot="1" x14ac:dyDescent="0.45">
      <c r="B18" s="73" t="s">
        <v>24</v>
      </c>
      <c r="C18" s="60">
        <f>C17/1.414</f>
        <v>4.9605815653545049E-2</v>
      </c>
      <c r="D18" s="60">
        <f t="shared" ref="D18:E18" si="1">D17/1.414</f>
        <v>4.0304725218505352E-2</v>
      </c>
      <c r="E18" s="60">
        <f t="shared" si="1"/>
        <v>2.9153508295483074E-2</v>
      </c>
      <c r="F18" s="162">
        <f>F17/1.414</f>
        <v>2.3570014747663948E-2</v>
      </c>
      <c r="H18" s="151" t="s">
        <v>115</v>
      </c>
    </row>
    <row r="19" spans="1:14" ht="7.5" customHeight="1" thickBot="1" x14ac:dyDescent="0.45">
      <c r="B19" s="38"/>
      <c r="C19" s="39"/>
      <c r="D19" s="39"/>
      <c r="E19" s="39"/>
      <c r="F19" s="39"/>
      <c r="H19" s="3"/>
    </row>
    <row r="20" spans="1:14" x14ac:dyDescent="0.4">
      <c r="B20" s="34" t="s">
        <v>45</v>
      </c>
      <c r="C20" s="125">
        <f>1+(254/C15)</f>
        <v>4.3866666666666667</v>
      </c>
      <c r="D20" s="125">
        <f>1+(254/D15)</f>
        <v>4.3866666666666667</v>
      </c>
      <c r="E20" s="125">
        <f>1+(254/E15)</f>
        <v>4.3866666666666667</v>
      </c>
      <c r="F20" s="163">
        <f>1+(254/F15)</f>
        <v>4.3866666666666667</v>
      </c>
      <c r="H20" s="3" t="s">
        <v>83</v>
      </c>
    </row>
    <row r="21" spans="1:14" ht="15" thickBot="1" x14ac:dyDescent="0.45">
      <c r="B21" s="40" t="s">
        <v>21</v>
      </c>
      <c r="C21" s="126">
        <f>(254/C15)</f>
        <v>3.3866666666666667</v>
      </c>
      <c r="D21" s="126">
        <f>(254/D15)</f>
        <v>3.3866666666666667</v>
      </c>
      <c r="E21" s="126">
        <f>(254/E15)</f>
        <v>3.3866666666666667</v>
      </c>
      <c r="F21" s="164">
        <f>(254/F15)</f>
        <v>3.3866666666666667</v>
      </c>
      <c r="H21" s="3" t="s">
        <v>84</v>
      </c>
    </row>
    <row r="22" spans="1:14" ht="8.15" customHeight="1" thickBot="1" x14ac:dyDescent="0.45">
      <c r="C22" s="7"/>
      <c r="D22" s="39"/>
      <c r="E22" s="39"/>
      <c r="F22" s="39"/>
      <c r="G22" s="9"/>
      <c r="I22" s="3"/>
    </row>
    <row r="23" spans="1:14" ht="15" thickBot="1" x14ac:dyDescent="0.45">
      <c r="B23" s="35" t="s">
        <v>111</v>
      </c>
      <c r="C23" s="152">
        <f>C11/D13</f>
        <v>0.96153846153846156</v>
      </c>
      <c r="D23" s="152">
        <f>D11/D13</f>
        <v>0.96153846153846156</v>
      </c>
      <c r="E23" s="152">
        <f>E11/E13</f>
        <v>1.3297872340425532</v>
      </c>
      <c r="F23" s="165">
        <f>F11/F13</f>
        <v>1.6447368421052631</v>
      </c>
      <c r="H23" s="151" t="s">
        <v>304</v>
      </c>
    </row>
    <row r="24" spans="1:14" ht="15" thickBot="1" x14ac:dyDescent="0.45">
      <c r="B24" s="7"/>
      <c r="C24" s="8"/>
      <c r="D24" s="8"/>
      <c r="E24" s="8"/>
      <c r="F24" s="8"/>
      <c r="H24" s="3"/>
    </row>
    <row r="25" spans="1:14" ht="15" thickBot="1" x14ac:dyDescent="0.45">
      <c r="B25" s="166" t="s">
        <v>16</v>
      </c>
      <c r="C25" s="167"/>
      <c r="D25" s="168" t="s">
        <v>124</v>
      </c>
      <c r="E25" s="168"/>
      <c r="F25" s="169"/>
    </row>
    <row r="26" spans="1:14" x14ac:dyDescent="0.4">
      <c r="A26" s="2"/>
      <c r="B26" s="48" t="s">
        <v>230</v>
      </c>
      <c r="C26" s="253">
        <f>(C13*C14*C12*C15)/(6000*C18*C11*(C14+C15))</f>
        <v>17.431037866666664</v>
      </c>
      <c r="D26" s="253">
        <f t="shared" ref="D26:E26" si="2">(D13*D14*D12*D15)/(6000*D18*D11*(D14+D15))</f>
        <v>17.431037866666664</v>
      </c>
      <c r="E26" s="253">
        <f t="shared" si="2"/>
        <v>17.425004045866668</v>
      </c>
      <c r="F26" s="254">
        <f>(F13*F14*F12*F15)/(6000*F18*F11*(F14+F15))</f>
        <v>17.425674470400001</v>
      </c>
      <c r="H26" s="14" t="s">
        <v>228</v>
      </c>
      <c r="K26" s="6"/>
      <c r="L26" s="6"/>
      <c r="M26" s="6"/>
      <c r="N26" s="6"/>
    </row>
    <row r="27" spans="1:14" ht="15" thickBot="1" x14ac:dyDescent="0.45">
      <c r="A27" s="1"/>
      <c r="B27" s="49" t="s">
        <v>231</v>
      </c>
      <c r="C27" s="257">
        <f>(C13*1000000*C12*C15)/(6000*C18*C11*(1000000+C15))</f>
        <v>22.576304643818379</v>
      </c>
      <c r="D27" s="257">
        <f t="shared" ref="D27:E27" si="3">(D13*1000000*D12*D15)/(6000*D18*D11*(1000000+D15))</f>
        <v>22.576304643818379</v>
      </c>
      <c r="E27" s="257">
        <f t="shared" si="3"/>
        <v>22.568489769133983</v>
      </c>
      <c r="F27" s="258">
        <f>(F13*1000000*F12*F15)/(6000*F18*F11*(1000000+F15))</f>
        <v>22.569358088543357</v>
      </c>
      <c r="H27" s="14" t="s">
        <v>229</v>
      </c>
    </row>
    <row r="28" spans="1:14" ht="16.3" thickBot="1" x14ac:dyDescent="0.45">
      <c r="A28" s="1"/>
      <c r="B28" s="247" t="s">
        <v>225</v>
      </c>
      <c r="C28" s="245"/>
      <c r="D28" s="246"/>
      <c r="E28" s="246"/>
      <c r="F28" s="245"/>
      <c r="G28" s="245"/>
      <c r="H28" s="245"/>
      <c r="I28" s="245"/>
      <c r="J28" s="248"/>
    </row>
    <row r="29" spans="1:14" x14ac:dyDescent="0.4">
      <c r="C29" s="8"/>
      <c r="D29" s="8"/>
      <c r="E29" s="8"/>
      <c r="F29" s="8"/>
      <c r="H29" s="3"/>
    </row>
    <row r="33" spans="2:8" x14ac:dyDescent="0.4">
      <c r="B33" s="7"/>
      <c r="C33" s="8"/>
      <c r="D33" s="8"/>
      <c r="E33" s="8"/>
      <c r="F33" s="8"/>
      <c r="H33" s="3"/>
    </row>
    <row r="34" spans="2:8" x14ac:dyDescent="0.4">
      <c r="B34" s="7"/>
      <c r="C34" s="8"/>
      <c r="D34" s="8"/>
      <c r="E34" s="8"/>
      <c r="F34" s="8"/>
      <c r="H34" s="3"/>
    </row>
    <row r="35" spans="2:8" x14ac:dyDescent="0.4">
      <c r="B35" s="7"/>
      <c r="C35" s="8"/>
      <c r="D35" s="8"/>
      <c r="E35" s="8"/>
      <c r="F35" s="8"/>
      <c r="H35" s="3"/>
    </row>
    <row r="36" spans="2:8" x14ac:dyDescent="0.4">
      <c r="B36" s="7"/>
      <c r="C36" s="8"/>
      <c r="D36" s="8"/>
      <c r="E36" s="8"/>
      <c r="F36" s="8"/>
      <c r="H36" s="3"/>
    </row>
    <row r="37" spans="2:8" x14ac:dyDescent="0.4">
      <c r="B37" s="7"/>
      <c r="C37" s="8"/>
      <c r="D37" s="8"/>
      <c r="E37" s="8"/>
      <c r="F37" s="8"/>
      <c r="H37" s="3"/>
    </row>
    <row r="38" spans="2:8" x14ac:dyDescent="0.4">
      <c r="B38" s="7"/>
      <c r="C38" s="8"/>
      <c r="D38" s="8"/>
      <c r="E38" s="8"/>
      <c r="F38" s="8"/>
      <c r="H38" s="3"/>
    </row>
    <row r="39" spans="2:8" x14ac:dyDescent="0.4">
      <c r="B39" s="7"/>
      <c r="C39" s="8"/>
      <c r="D39" s="8"/>
      <c r="E39" s="8"/>
      <c r="F39" s="8"/>
      <c r="H39" s="3"/>
    </row>
    <row r="40" spans="2:8" x14ac:dyDescent="0.4">
      <c r="B40" s="7"/>
      <c r="C40" s="8"/>
      <c r="D40" s="8"/>
      <c r="E40" s="8"/>
      <c r="F40" s="8"/>
      <c r="H40" s="3"/>
    </row>
    <row r="41" spans="2:8" x14ac:dyDescent="0.4">
      <c r="B41" s="7"/>
      <c r="C41" s="8"/>
      <c r="D41" s="8"/>
      <c r="E41" s="8"/>
      <c r="F41" s="8"/>
      <c r="H41" s="3"/>
    </row>
    <row r="42" spans="2:8" x14ac:dyDescent="0.4">
      <c r="B42" s="7"/>
      <c r="C42" s="8"/>
      <c r="D42" s="8"/>
      <c r="E42" s="8"/>
      <c r="F42" s="8"/>
      <c r="H42" s="3"/>
    </row>
    <row r="43" spans="2:8" x14ac:dyDescent="0.4">
      <c r="B43" s="7"/>
      <c r="C43" s="8"/>
      <c r="D43" s="8"/>
      <c r="E43" s="8"/>
      <c r="F43" s="8"/>
      <c r="H43" s="3"/>
    </row>
    <row r="44" spans="2:8" x14ac:dyDescent="0.4">
      <c r="B44" s="7"/>
      <c r="C44" s="8"/>
      <c r="D44" s="8"/>
      <c r="E44" s="8"/>
      <c r="F44" s="8"/>
      <c r="H44" s="3"/>
    </row>
    <row r="45" spans="2:8" x14ac:dyDescent="0.4">
      <c r="B45" s="7"/>
      <c r="C45" s="8"/>
      <c r="D45" s="8"/>
      <c r="E45" s="8"/>
      <c r="F45" s="8"/>
      <c r="H45" s="3"/>
    </row>
    <row r="46" spans="2:8" x14ac:dyDescent="0.4">
      <c r="B46" s="7"/>
      <c r="C46" s="8"/>
      <c r="D46" s="8"/>
      <c r="E46" s="8"/>
      <c r="F46" s="8"/>
      <c r="H46" s="3"/>
    </row>
    <row r="47" spans="2:8" x14ac:dyDescent="0.4">
      <c r="B47" s="7"/>
      <c r="C47" s="8"/>
      <c r="D47" s="8"/>
      <c r="E47" s="8"/>
      <c r="F47" s="8"/>
      <c r="H47" s="3"/>
    </row>
    <row r="48" spans="2:8" x14ac:dyDescent="0.4">
      <c r="B48" s="7"/>
      <c r="C48" s="8"/>
      <c r="D48" s="8"/>
      <c r="E48" s="8"/>
      <c r="F48" s="8"/>
      <c r="H48" s="3"/>
    </row>
    <row r="49" spans="2:8" x14ac:dyDescent="0.4">
      <c r="B49" s="7"/>
      <c r="C49" s="8"/>
      <c r="D49" s="8"/>
      <c r="E49" s="8"/>
      <c r="F49" s="8"/>
      <c r="H49" s="3"/>
    </row>
    <row r="50" spans="2:8" x14ac:dyDescent="0.4">
      <c r="B50" s="7"/>
      <c r="C50" s="8"/>
      <c r="D50" s="8"/>
      <c r="E50" s="8"/>
      <c r="F50" s="8"/>
      <c r="H50" s="3"/>
    </row>
    <row r="51" spans="2:8" x14ac:dyDescent="0.4">
      <c r="B51" s="7"/>
      <c r="C51" s="8"/>
      <c r="D51" s="8"/>
      <c r="E51" s="8"/>
      <c r="F51" s="8"/>
      <c r="H51" s="3"/>
    </row>
    <row r="52" spans="2:8" x14ac:dyDescent="0.4">
      <c r="B52" s="7"/>
      <c r="C52" s="8"/>
      <c r="D52" s="8"/>
      <c r="E52" s="8"/>
      <c r="F52" s="8"/>
      <c r="H52" s="3"/>
    </row>
    <row r="53" spans="2:8" x14ac:dyDescent="0.4">
      <c r="B53" s="7"/>
      <c r="C53" s="8"/>
      <c r="D53" s="8"/>
      <c r="E53" s="8"/>
      <c r="F53" s="8"/>
      <c r="H53" s="3"/>
    </row>
    <row r="54" spans="2:8" x14ac:dyDescent="0.4">
      <c r="B54" s="7"/>
      <c r="C54" s="8"/>
      <c r="D54" s="8"/>
      <c r="E54" s="8"/>
      <c r="F54" s="8"/>
      <c r="H54" s="3"/>
    </row>
    <row r="55" spans="2:8" x14ac:dyDescent="0.4">
      <c r="B55" s="7"/>
      <c r="C55" s="8"/>
      <c r="D55" s="8"/>
      <c r="E55" s="8"/>
      <c r="F55" s="8"/>
      <c r="H55" s="3"/>
    </row>
    <row r="56" spans="2:8" x14ac:dyDescent="0.4">
      <c r="B56" s="7"/>
      <c r="C56" s="8"/>
      <c r="D56" s="8"/>
      <c r="E56" s="8"/>
      <c r="F56" s="8"/>
      <c r="H56" s="3"/>
    </row>
    <row r="57" spans="2:8" x14ac:dyDescent="0.4">
      <c r="B57" s="7"/>
      <c r="C57" s="8"/>
      <c r="D57" s="8"/>
      <c r="E57" s="8"/>
      <c r="F57" s="8"/>
      <c r="H57" s="3"/>
    </row>
    <row r="58" spans="2:8" x14ac:dyDescent="0.4">
      <c r="B58" s="7"/>
      <c r="C58" s="8"/>
      <c r="D58" s="8"/>
      <c r="E58" s="8"/>
      <c r="F58" s="8"/>
      <c r="H58" s="3"/>
    </row>
    <row r="59" spans="2:8" x14ac:dyDescent="0.4">
      <c r="B59" s="7"/>
      <c r="C59" s="8"/>
      <c r="D59" s="8"/>
      <c r="E59" s="8"/>
      <c r="F59" s="8"/>
      <c r="H59" s="3"/>
    </row>
    <row r="60" spans="2:8" x14ac:dyDescent="0.4">
      <c r="B60" s="7"/>
      <c r="C60" s="8"/>
      <c r="D60" s="8"/>
      <c r="E60" s="8"/>
      <c r="F60" s="8"/>
      <c r="H60" s="3"/>
    </row>
    <row r="61" spans="2:8" x14ac:dyDescent="0.4">
      <c r="B61" s="7"/>
      <c r="C61" s="8"/>
      <c r="D61" s="8"/>
      <c r="E61" s="8"/>
      <c r="F61" s="8"/>
      <c r="H61" s="3"/>
    </row>
    <row r="62" spans="2:8" x14ac:dyDescent="0.4">
      <c r="B62" s="7"/>
      <c r="C62" s="8"/>
      <c r="D62" s="8"/>
      <c r="E62" s="8"/>
      <c r="F62" s="8"/>
      <c r="H62" s="3"/>
    </row>
    <row r="63" spans="2:8" x14ac:dyDescent="0.4">
      <c r="B63" s="7"/>
      <c r="C63" s="8"/>
      <c r="D63" s="8"/>
      <c r="E63" s="8"/>
      <c r="F63" s="8"/>
      <c r="H63" s="3"/>
    </row>
    <row r="64" spans="2:8" x14ac:dyDescent="0.4">
      <c r="B64" s="7"/>
      <c r="C64" s="8"/>
      <c r="D64" s="8"/>
      <c r="E64" s="8"/>
      <c r="F64" s="8"/>
      <c r="H64" s="3"/>
    </row>
    <row r="65" spans="1:9" x14ac:dyDescent="0.4">
      <c r="B65" s="7"/>
      <c r="C65" s="8"/>
      <c r="D65" s="8"/>
      <c r="E65" s="8"/>
      <c r="F65" s="8"/>
      <c r="H65" s="3"/>
    </row>
    <row r="66" spans="1:9" x14ac:dyDescent="0.4">
      <c r="B66" s="7"/>
      <c r="C66" s="8"/>
      <c r="D66" s="8"/>
      <c r="E66" s="8"/>
      <c r="F66" s="8"/>
      <c r="H66" s="3"/>
    </row>
    <row r="67" spans="1:9" x14ac:dyDescent="0.4">
      <c r="B67" s="7"/>
      <c r="C67" s="8"/>
      <c r="D67" s="8"/>
      <c r="E67" s="8"/>
      <c r="F67" s="8"/>
      <c r="H67" s="3"/>
    </row>
    <row r="68" spans="1:9" x14ac:dyDescent="0.4">
      <c r="B68" s="7"/>
      <c r="C68" s="8"/>
      <c r="D68" s="8"/>
      <c r="E68" s="8"/>
      <c r="F68" s="8"/>
      <c r="H68" s="3"/>
    </row>
    <row r="69" spans="1:9" ht="15" thickBot="1" x14ac:dyDescent="0.45">
      <c r="B69" s="7"/>
      <c r="C69" s="8"/>
      <c r="D69" s="8"/>
      <c r="E69" s="8"/>
      <c r="F69" s="8"/>
      <c r="H69" s="3"/>
    </row>
    <row r="70" spans="1:9" ht="23.6" thickBot="1" x14ac:dyDescent="0.65">
      <c r="B70" s="193" t="s">
        <v>308</v>
      </c>
      <c r="C70" s="121"/>
      <c r="D70" s="121"/>
      <c r="E70" s="121"/>
      <c r="F70" s="121"/>
      <c r="G70" s="121"/>
      <c r="H70" s="121"/>
      <c r="I70" s="122"/>
    </row>
    <row r="71" spans="1:9" x14ac:dyDescent="0.4">
      <c r="B71" s="7"/>
      <c r="C71" s="8"/>
      <c r="D71" s="8"/>
      <c r="E71" s="8"/>
      <c r="F71" s="8"/>
      <c r="H71" s="3"/>
    </row>
    <row r="72" spans="1:9" x14ac:dyDescent="0.4">
      <c r="B72" s="7"/>
      <c r="C72" s="50"/>
      <c r="D72" s="9"/>
      <c r="E72" s="9"/>
      <c r="F72" s="50"/>
      <c r="H72" s="3"/>
    </row>
    <row r="73" spans="1:9" x14ac:dyDescent="0.4">
      <c r="A73" s="1"/>
      <c r="B73" s="7"/>
      <c r="C73" s="43"/>
      <c r="D73" s="43"/>
      <c r="E73" s="43"/>
      <c r="F73" s="43"/>
      <c r="H73" s="14"/>
    </row>
    <row r="74" spans="1:9" x14ac:dyDescent="0.4">
      <c r="A74" s="1"/>
      <c r="B74" s="14"/>
      <c r="C74" s="43"/>
      <c r="D74" s="43"/>
      <c r="E74" s="43"/>
      <c r="F74" s="43"/>
      <c r="H74" s="14"/>
    </row>
    <row r="75" spans="1:9" x14ac:dyDescent="0.4">
      <c r="A75" s="1"/>
      <c r="B75" s="14"/>
      <c r="C75" s="43"/>
      <c r="D75" s="43"/>
      <c r="E75" s="43"/>
      <c r="F75" s="43"/>
      <c r="H75" s="14"/>
    </row>
    <row r="76" spans="1:9" x14ac:dyDescent="0.4">
      <c r="A76" s="1"/>
      <c r="B76" s="14"/>
      <c r="C76" s="43"/>
      <c r="D76" s="43"/>
      <c r="E76" s="43"/>
      <c r="F76" s="43"/>
      <c r="H76" s="14"/>
    </row>
    <row r="77" spans="1:9" x14ac:dyDescent="0.4">
      <c r="A77" s="1"/>
      <c r="B77" s="14"/>
      <c r="C77" s="43"/>
      <c r="D77" s="43"/>
      <c r="E77" s="43"/>
      <c r="F77" s="43"/>
      <c r="H77" s="14"/>
    </row>
    <row r="78" spans="1:9" x14ac:dyDescent="0.4">
      <c r="A78" s="1"/>
      <c r="B78" s="14"/>
      <c r="C78" s="43"/>
      <c r="D78" s="43"/>
      <c r="E78" s="43"/>
      <c r="F78" s="43"/>
      <c r="H78" s="14"/>
    </row>
    <row r="79" spans="1:9" x14ac:dyDescent="0.4">
      <c r="A79" s="1"/>
      <c r="B79" s="14"/>
      <c r="C79" s="43"/>
      <c r="D79" s="43"/>
      <c r="E79" s="43"/>
      <c r="F79" s="43"/>
      <c r="H79" s="14"/>
    </row>
    <row r="80" spans="1:9" x14ac:dyDescent="0.4">
      <c r="A80" s="1"/>
      <c r="B80" s="14"/>
      <c r="C80" s="43"/>
      <c r="D80" s="43"/>
      <c r="E80" s="43"/>
      <c r="F80" s="43"/>
      <c r="H80" s="14"/>
    </row>
    <row r="81" spans="1:8" x14ac:dyDescent="0.4">
      <c r="A81" s="1"/>
      <c r="B81" s="14"/>
      <c r="C81" s="43"/>
      <c r="D81" s="43"/>
      <c r="E81" s="43"/>
      <c r="F81" s="43"/>
      <c r="H81" s="14"/>
    </row>
    <row r="82" spans="1:8" x14ac:dyDescent="0.4">
      <c r="A82" s="1"/>
      <c r="B82" s="14"/>
      <c r="C82" s="43"/>
      <c r="D82" s="43"/>
      <c r="E82" s="43"/>
      <c r="F82" s="43"/>
      <c r="H82" s="14"/>
    </row>
    <row r="83" spans="1:8" x14ac:dyDescent="0.4">
      <c r="A83" s="1"/>
      <c r="B83" s="14"/>
      <c r="C83" s="43"/>
      <c r="D83" s="43"/>
      <c r="E83" s="43"/>
      <c r="F83" s="43"/>
      <c r="H83" s="14"/>
    </row>
    <row r="84" spans="1:8" x14ac:dyDescent="0.4">
      <c r="A84" s="1"/>
      <c r="B84" s="14"/>
      <c r="C84" s="43"/>
      <c r="D84" s="43"/>
      <c r="E84" s="43"/>
      <c r="F84" s="43"/>
      <c r="H84" s="14"/>
    </row>
    <row r="85" spans="1:8" x14ac:dyDescent="0.4">
      <c r="A85" s="1"/>
      <c r="B85" s="14"/>
      <c r="C85" s="43"/>
      <c r="D85" s="43"/>
      <c r="E85" s="43"/>
      <c r="F85" s="43"/>
      <c r="H85" s="14"/>
    </row>
    <row r="86" spans="1:8" x14ac:dyDescent="0.4">
      <c r="A86" s="1"/>
      <c r="B86" s="14"/>
      <c r="C86" s="43"/>
      <c r="D86" s="43"/>
      <c r="E86" s="43"/>
      <c r="F86" s="43"/>
      <c r="H86" s="14"/>
    </row>
    <row r="87" spans="1:8" x14ac:dyDescent="0.4">
      <c r="A87" s="1"/>
      <c r="B87" s="14"/>
      <c r="C87" s="43"/>
      <c r="D87" s="43"/>
      <c r="E87" s="43"/>
      <c r="F87" s="43"/>
      <c r="H87" s="14"/>
    </row>
    <row r="88" spans="1:8" x14ac:dyDescent="0.4">
      <c r="A88" s="1"/>
      <c r="B88" s="14"/>
      <c r="C88" s="43"/>
      <c r="D88" s="43"/>
      <c r="E88" s="43"/>
      <c r="F88" s="43"/>
      <c r="H88" s="14"/>
    </row>
    <row r="89" spans="1:8" x14ac:dyDescent="0.4">
      <c r="A89" s="1"/>
      <c r="B89" s="14"/>
      <c r="C89" s="43"/>
      <c r="D89" s="43"/>
      <c r="E89" s="43"/>
      <c r="F89" s="43"/>
      <c r="H89" s="14"/>
    </row>
    <row r="90" spans="1:8" x14ac:dyDescent="0.4">
      <c r="A90" s="1"/>
      <c r="B90" s="14"/>
      <c r="C90" s="43"/>
      <c r="D90" s="43"/>
      <c r="E90" s="43"/>
      <c r="F90" s="43"/>
      <c r="H90" s="14"/>
    </row>
    <row r="91" spans="1:8" x14ac:dyDescent="0.4">
      <c r="A91" s="1"/>
      <c r="B91" s="14"/>
      <c r="C91" s="43"/>
      <c r="D91" s="43"/>
      <c r="E91" s="43"/>
      <c r="F91" s="43"/>
      <c r="H91" s="14"/>
    </row>
    <row r="92" spans="1:8" x14ac:dyDescent="0.4">
      <c r="A92" s="1"/>
      <c r="B92" s="14"/>
      <c r="C92" s="43"/>
      <c r="D92" s="43"/>
      <c r="E92" s="43"/>
      <c r="F92" s="43"/>
      <c r="H92" s="14"/>
    </row>
    <row r="93" spans="1:8" x14ac:dyDescent="0.4">
      <c r="A93" s="1"/>
      <c r="B93" s="14"/>
      <c r="C93" s="43"/>
      <c r="D93" s="43"/>
      <c r="E93" s="43"/>
      <c r="F93" s="43"/>
      <c r="H93" s="14"/>
    </row>
    <row r="94" spans="1:8" x14ac:dyDescent="0.4">
      <c r="A94" s="1"/>
      <c r="B94" s="14"/>
      <c r="C94" s="43"/>
      <c r="D94" s="43"/>
      <c r="E94" s="43"/>
      <c r="F94" s="43"/>
      <c r="H94" s="14"/>
    </row>
    <row r="95" spans="1:8" x14ac:dyDescent="0.4">
      <c r="A95" s="1"/>
      <c r="B95" s="14"/>
      <c r="C95" s="43"/>
      <c r="D95" s="43"/>
      <c r="E95" s="43"/>
      <c r="F95" s="43"/>
      <c r="H95" s="14"/>
    </row>
    <row r="96" spans="1:8" x14ac:dyDescent="0.4">
      <c r="A96" s="1"/>
      <c r="B96" s="14"/>
      <c r="C96" s="43"/>
      <c r="D96" s="43"/>
      <c r="E96" s="43"/>
      <c r="F96" s="43"/>
      <c r="H96" s="14"/>
    </row>
    <row r="97" spans="1:8" x14ac:dyDescent="0.4">
      <c r="A97" s="1"/>
      <c r="B97" s="14"/>
      <c r="C97" s="43"/>
      <c r="D97" s="43"/>
      <c r="E97" s="43"/>
      <c r="F97" s="43"/>
      <c r="H97" s="14"/>
    </row>
    <row r="98" spans="1:8" x14ac:dyDescent="0.4">
      <c r="A98" s="1"/>
      <c r="B98" s="14"/>
      <c r="C98" s="43"/>
      <c r="D98" s="43"/>
      <c r="E98" s="43"/>
      <c r="F98" s="43"/>
      <c r="H98" s="14"/>
    </row>
    <row r="99" spans="1:8" x14ac:dyDescent="0.4">
      <c r="A99" s="1"/>
      <c r="B99" s="14"/>
      <c r="C99" s="43"/>
      <c r="D99" s="43"/>
      <c r="E99" s="43"/>
      <c r="F99" s="43"/>
      <c r="H99" s="14"/>
    </row>
    <row r="100" spans="1:8" x14ac:dyDescent="0.4">
      <c r="A100" s="1"/>
      <c r="B100" s="14"/>
      <c r="C100" s="43"/>
      <c r="D100" s="43"/>
      <c r="E100" s="43"/>
      <c r="F100" s="43"/>
      <c r="H100" s="14"/>
    </row>
    <row r="101" spans="1:8" x14ac:dyDescent="0.4">
      <c r="A101" s="1"/>
      <c r="B101" s="14"/>
      <c r="C101" s="43"/>
      <c r="D101" s="43"/>
      <c r="E101" s="43"/>
      <c r="F101" s="43"/>
      <c r="H101" s="14"/>
    </row>
    <row r="102" spans="1:8" x14ac:dyDescent="0.4">
      <c r="A102" s="1"/>
      <c r="B102" s="14"/>
      <c r="C102" s="43"/>
      <c r="D102" s="43"/>
      <c r="E102" s="43"/>
      <c r="F102" s="43"/>
      <c r="H102" s="14"/>
    </row>
    <row r="103" spans="1:8" x14ac:dyDescent="0.4">
      <c r="A103" s="1"/>
      <c r="B103" s="14"/>
      <c r="C103" s="43"/>
      <c r="D103" s="43"/>
      <c r="E103" s="43"/>
      <c r="F103" s="43"/>
      <c r="H103" s="14"/>
    </row>
    <row r="104" spans="1:8" x14ac:dyDescent="0.4">
      <c r="A104" s="1"/>
      <c r="B104" s="14"/>
      <c r="C104" s="43"/>
      <c r="D104" s="43"/>
      <c r="E104" s="43"/>
      <c r="F104" s="43"/>
      <c r="H104" s="14"/>
    </row>
    <row r="105" spans="1:8" x14ac:dyDescent="0.4">
      <c r="A105" s="1"/>
      <c r="B105" s="14"/>
      <c r="C105" s="43"/>
      <c r="D105" s="43"/>
      <c r="E105" s="43"/>
      <c r="F105" s="43"/>
      <c r="H105" s="14"/>
    </row>
    <row r="106" spans="1:8" x14ac:dyDescent="0.4">
      <c r="A106" s="1"/>
      <c r="B106" s="14"/>
      <c r="C106" s="43"/>
      <c r="D106" s="43"/>
      <c r="E106" s="43"/>
      <c r="F106" s="43"/>
      <c r="H106" s="14"/>
    </row>
    <row r="107" spans="1:8" x14ac:dyDescent="0.4">
      <c r="A107" s="1"/>
      <c r="B107" s="14"/>
      <c r="C107" s="43"/>
      <c r="D107" s="43"/>
      <c r="E107" s="43"/>
      <c r="F107" s="43"/>
      <c r="H107" s="14"/>
    </row>
    <row r="108" spans="1:8" x14ac:dyDescent="0.4">
      <c r="A108" s="1"/>
      <c r="B108" s="14"/>
      <c r="C108" s="43"/>
      <c r="D108" s="43"/>
      <c r="E108" s="43"/>
      <c r="F108" s="43"/>
      <c r="H108" s="14"/>
    </row>
    <row r="109" spans="1:8" x14ac:dyDescent="0.4">
      <c r="A109" s="1"/>
      <c r="B109" s="14"/>
      <c r="C109" s="43"/>
      <c r="D109" s="43"/>
      <c r="E109" s="43"/>
      <c r="F109" s="43"/>
      <c r="H109" s="14"/>
    </row>
    <row r="110" spans="1:8" x14ac:dyDescent="0.4">
      <c r="A110" s="1"/>
      <c r="B110" s="14"/>
      <c r="C110" s="43"/>
      <c r="D110" s="43"/>
      <c r="E110" s="43"/>
      <c r="F110" s="43"/>
      <c r="H110" s="14"/>
    </row>
    <row r="111" spans="1:8" x14ac:dyDescent="0.4">
      <c r="A111" s="1"/>
      <c r="B111" s="14"/>
      <c r="C111" s="43"/>
      <c r="D111" s="43"/>
      <c r="E111" s="43"/>
      <c r="F111" s="43"/>
      <c r="H111" s="14"/>
    </row>
    <row r="112" spans="1:8" x14ac:dyDescent="0.4">
      <c r="A112" s="1"/>
      <c r="B112" s="14"/>
      <c r="C112" s="43"/>
      <c r="D112" s="43"/>
      <c r="E112" s="43"/>
      <c r="F112" s="43"/>
      <c r="H112" s="14"/>
    </row>
    <row r="113" spans="1:8" x14ac:dyDescent="0.4">
      <c r="A113" s="1"/>
      <c r="B113" s="14"/>
      <c r="C113" s="43"/>
      <c r="D113" s="43"/>
      <c r="E113" s="43"/>
      <c r="F113" s="43"/>
      <c r="H113" s="14"/>
    </row>
    <row r="114" spans="1:8" x14ac:dyDescent="0.4">
      <c r="A114" s="1"/>
      <c r="B114" s="14"/>
      <c r="C114" s="43"/>
      <c r="D114" s="43"/>
      <c r="E114" s="43"/>
      <c r="F114" s="43"/>
      <c r="H114" s="14"/>
    </row>
    <row r="115" spans="1:8" x14ac:dyDescent="0.4">
      <c r="A115" s="1"/>
      <c r="B115" s="14"/>
      <c r="C115" s="43"/>
      <c r="D115" s="43"/>
      <c r="E115" s="43"/>
      <c r="F115" s="43"/>
      <c r="H115" s="14"/>
    </row>
    <row r="116" spans="1:8" x14ac:dyDescent="0.4">
      <c r="A116" s="1"/>
      <c r="B116" s="14"/>
      <c r="C116" s="43"/>
      <c r="D116" s="43"/>
      <c r="E116" s="43"/>
      <c r="F116" s="43"/>
      <c r="H116" s="14"/>
    </row>
    <row r="117" spans="1:8" x14ac:dyDescent="0.4">
      <c r="A117" s="1"/>
      <c r="B117" s="14"/>
      <c r="C117" s="43"/>
      <c r="D117" s="43"/>
      <c r="E117" s="43"/>
      <c r="F117" s="43"/>
      <c r="H117" s="14"/>
    </row>
    <row r="118" spans="1:8" x14ac:dyDescent="0.4">
      <c r="A118" s="1"/>
      <c r="B118" s="14"/>
      <c r="C118" s="43"/>
      <c r="D118" s="43"/>
      <c r="E118" s="43"/>
      <c r="F118" s="43"/>
      <c r="H118" s="14"/>
    </row>
    <row r="119" spans="1:8" x14ac:dyDescent="0.4">
      <c r="A119" s="1"/>
      <c r="B119" s="14"/>
      <c r="C119" s="43"/>
      <c r="D119" s="43"/>
      <c r="E119" s="43"/>
      <c r="F119" s="43"/>
      <c r="H119" s="14"/>
    </row>
    <row r="120" spans="1:8" x14ac:dyDescent="0.4">
      <c r="A120" s="1"/>
      <c r="B120" s="14"/>
      <c r="C120" s="43"/>
      <c r="D120" s="43"/>
      <c r="E120" s="43"/>
      <c r="F120" s="43"/>
      <c r="H120" s="14"/>
    </row>
    <row r="121" spans="1:8" x14ac:dyDescent="0.4">
      <c r="A121" s="1"/>
      <c r="B121" s="14"/>
      <c r="C121" s="43"/>
      <c r="D121" s="43"/>
      <c r="E121" s="43"/>
      <c r="F121" s="43"/>
      <c r="H121" s="14"/>
    </row>
    <row r="122" spans="1:8" x14ac:dyDescent="0.4">
      <c r="A122" s="1"/>
      <c r="B122" s="14"/>
      <c r="C122" s="43"/>
      <c r="D122" s="43"/>
      <c r="E122" s="43"/>
      <c r="F122" s="43"/>
      <c r="H122" s="14"/>
    </row>
    <row r="123" spans="1:8" x14ac:dyDescent="0.4">
      <c r="A123" s="1"/>
      <c r="B123" s="14"/>
      <c r="C123" s="43"/>
      <c r="D123" s="43"/>
      <c r="E123" s="43"/>
      <c r="F123" s="43"/>
      <c r="H123" s="14"/>
    </row>
    <row r="124" spans="1:8" x14ac:dyDescent="0.4">
      <c r="A124" s="1"/>
      <c r="B124" s="14"/>
      <c r="C124" s="43"/>
      <c r="D124" s="43"/>
      <c r="E124" s="43"/>
      <c r="F124" s="43"/>
      <c r="H124" s="14"/>
    </row>
    <row r="125" spans="1:8" x14ac:dyDescent="0.4">
      <c r="A125" s="1"/>
      <c r="B125" s="14"/>
      <c r="C125" s="43"/>
      <c r="D125" s="43"/>
      <c r="E125" s="43"/>
      <c r="F125" s="43"/>
      <c r="H125" s="14"/>
    </row>
    <row r="126" spans="1:8" x14ac:dyDescent="0.4">
      <c r="A126" s="1"/>
      <c r="B126" s="14"/>
      <c r="C126" s="43"/>
      <c r="D126" s="43"/>
      <c r="E126" s="43"/>
      <c r="F126" s="43"/>
      <c r="H126" s="14"/>
    </row>
    <row r="127" spans="1:8" x14ac:dyDescent="0.4">
      <c r="A127" s="1"/>
      <c r="B127" s="14"/>
      <c r="C127" s="43"/>
      <c r="D127" s="43"/>
      <c r="E127" s="43"/>
      <c r="F127" s="43"/>
      <c r="H127" s="14"/>
    </row>
    <row r="128" spans="1:8" x14ac:dyDescent="0.4">
      <c r="A128" s="1"/>
      <c r="B128" s="14"/>
      <c r="C128" s="43"/>
      <c r="D128" s="43"/>
      <c r="E128" s="43"/>
      <c r="F128" s="43"/>
      <c r="H128" s="14"/>
    </row>
    <row r="129" spans="1:8" x14ac:dyDescent="0.4">
      <c r="A129" s="1"/>
      <c r="B129" s="14"/>
      <c r="C129" s="43"/>
      <c r="D129" s="43"/>
      <c r="E129" s="43"/>
      <c r="F129" s="43"/>
      <c r="H129" s="14"/>
    </row>
    <row r="130" spans="1:8" x14ac:dyDescent="0.4">
      <c r="A130" s="1"/>
      <c r="B130" s="14"/>
      <c r="C130" s="43"/>
      <c r="D130" s="43"/>
      <c r="E130" s="43"/>
      <c r="F130" s="43"/>
      <c r="H130" s="14"/>
    </row>
    <row r="131" spans="1:8" x14ac:dyDescent="0.4">
      <c r="A131" s="1"/>
      <c r="B131" s="14"/>
      <c r="C131" s="43"/>
      <c r="D131" s="43"/>
      <c r="E131" s="43"/>
      <c r="F131" s="43"/>
      <c r="H131" s="14"/>
    </row>
    <row r="132" spans="1:8" x14ac:dyDescent="0.4">
      <c r="A132" s="1"/>
      <c r="B132" s="14"/>
      <c r="C132" s="43"/>
      <c r="D132" s="43"/>
      <c r="E132" s="43"/>
      <c r="F132" s="43"/>
      <c r="H132" s="14"/>
    </row>
    <row r="133" spans="1:8" x14ac:dyDescent="0.4">
      <c r="A133" s="1"/>
      <c r="B133" s="14"/>
      <c r="C133" s="43"/>
      <c r="D133" s="43"/>
      <c r="E133" s="43"/>
      <c r="F133" s="43"/>
      <c r="H133" s="14"/>
    </row>
    <row r="134" spans="1:8" x14ac:dyDescent="0.4">
      <c r="A134" s="1"/>
      <c r="B134" s="14"/>
      <c r="C134" s="43"/>
      <c r="D134" s="43"/>
      <c r="E134" s="43"/>
      <c r="F134" s="43"/>
      <c r="H134" s="14"/>
    </row>
    <row r="135" spans="1:8" x14ac:dyDescent="0.4">
      <c r="A135" s="1"/>
      <c r="B135" s="14"/>
      <c r="C135" s="43"/>
      <c r="D135" s="43"/>
      <c r="E135" s="43"/>
      <c r="F135" s="43"/>
      <c r="H135" s="14"/>
    </row>
    <row r="136" spans="1:8" x14ac:dyDescent="0.4">
      <c r="A136" s="1"/>
      <c r="B136" s="14"/>
      <c r="C136" s="43"/>
      <c r="D136" s="43"/>
      <c r="E136" s="43"/>
      <c r="F136" s="43"/>
      <c r="H136" s="14"/>
    </row>
    <row r="137" spans="1:8" x14ac:dyDescent="0.4">
      <c r="A137" s="1"/>
      <c r="B137" s="14"/>
      <c r="C137" s="43"/>
      <c r="D137" s="43"/>
      <c r="E137" s="43"/>
      <c r="F137" s="43"/>
      <c r="H137" s="14"/>
    </row>
    <row r="138" spans="1:8" x14ac:dyDescent="0.4">
      <c r="A138" s="1"/>
      <c r="B138" s="14"/>
      <c r="C138" s="43"/>
      <c r="D138" s="43"/>
      <c r="E138" s="43"/>
      <c r="F138" s="43"/>
      <c r="H138" s="14"/>
    </row>
    <row r="139" spans="1:8" x14ac:dyDescent="0.4">
      <c r="A139" s="1"/>
      <c r="B139" s="14"/>
      <c r="C139" s="43"/>
      <c r="D139" s="43"/>
      <c r="E139" s="43"/>
      <c r="F139" s="43"/>
      <c r="H139" s="14"/>
    </row>
    <row r="140" spans="1:8" x14ac:dyDescent="0.4">
      <c r="H140" s="3"/>
    </row>
    <row r="141" spans="1:8" x14ac:dyDescent="0.4">
      <c r="H141" s="3"/>
    </row>
    <row r="142" spans="1:8" x14ac:dyDescent="0.4">
      <c r="H142" s="3"/>
    </row>
    <row r="143" spans="1:8" x14ac:dyDescent="0.4">
      <c r="H143" s="3"/>
    </row>
    <row r="164" spans="2:9" ht="15" thickBot="1" x14ac:dyDescent="0.45"/>
    <row r="165" spans="2:9" ht="23.6" thickBot="1" x14ac:dyDescent="0.65">
      <c r="B165" s="193" t="s">
        <v>309</v>
      </c>
      <c r="C165" s="121"/>
      <c r="D165" s="121"/>
      <c r="E165" s="121"/>
      <c r="F165" s="121"/>
      <c r="G165" s="121"/>
      <c r="H165" s="121"/>
      <c r="I165" s="122"/>
    </row>
    <row r="197" spans="2:9" ht="15" thickBot="1" x14ac:dyDescent="0.45"/>
    <row r="198" spans="2:9" ht="23.6" thickBot="1" x14ac:dyDescent="0.65">
      <c r="B198" s="193" t="s">
        <v>310</v>
      </c>
      <c r="C198" s="121"/>
      <c r="D198" s="121"/>
      <c r="E198" s="121"/>
      <c r="F198" s="121"/>
      <c r="G198" s="121"/>
      <c r="H198" s="121"/>
      <c r="I198" s="122"/>
    </row>
    <row r="216" ht="9" customHeight="1" x14ac:dyDescent="0.4"/>
  </sheetData>
  <sheetProtection sheet="1" objects="1" scenarios="1"/>
  <conditionalFormatting sqref="C26:F27">
    <cfRule type="cellIs" dxfId="6" priority="4" operator="greaterThan">
      <formula>C$8</formula>
    </cfRule>
  </conditionalFormatting>
  <conditionalFormatting sqref="C73:F139">
    <cfRule type="cellIs" dxfId="5" priority="5" operator="greaterThan">
      <formula>$C$8</formula>
    </cfRule>
  </conditionalFormatting>
  <conditionalFormatting sqref="C70:I70">
    <cfRule type="cellIs" dxfId="4" priority="3" operator="greaterThan">
      <formula>C$89</formula>
    </cfRule>
  </conditionalFormatting>
  <conditionalFormatting sqref="C165:I165">
    <cfRule type="cellIs" dxfId="3" priority="2" operator="greaterThan">
      <formula>C$89</formula>
    </cfRule>
  </conditionalFormatting>
  <conditionalFormatting sqref="C198:I198">
    <cfRule type="cellIs" dxfId="2" priority="1" operator="greaterThan">
      <formula>C$89</formula>
    </cfRule>
  </conditionalFormatting>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1861A-DF51-4B70-A42D-1E69725D37A9}">
  <dimension ref="A2:N149"/>
  <sheetViews>
    <sheetView showGridLines="0" zoomScaleNormal="100" workbookViewId="0"/>
  </sheetViews>
  <sheetFormatPr defaultRowHeight="14.6" x14ac:dyDescent="0.4"/>
  <cols>
    <col min="1" max="1" width="2.15234375" customWidth="1"/>
    <col min="2" max="2" width="67.3828125" customWidth="1"/>
    <col min="3" max="3" width="22.53515625" customWidth="1"/>
    <col min="4" max="4" width="25.84375" customWidth="1"/>
    <col min="5" max="5" width="22.53515625" customWidth="1"/>
    <col min="6" max="6" width="24.3046875" customWidth="1"/>
    <col min="7" max="7" width="2.3828125" customWidth="1"/>
    <col min="8" max="8" width="28.3828125" customWidth="1"/>
    <col min="9" max="9" width="6.84375" customWidth="1"/>
    <col min="10" max="10" width="39" customWidth="1"/>
  </cols>
  <sheetData>
    <row r="2" spans="2:9" ht="26.15" x14ac:dyDescent="0.4">
      <c r="B2" s="229" t="s">
        <v>18</v>
      </c>
      <c r="G2" s="20"/>
      <c r="H2" s="21"/>
    </row>
    <row r="3" spans="2:9" ht="20.6" x14ac:dyDescent="0.4">
      <c r="B3" s="234" t="s">
        <v>202</v>
      </c>
    </row>
    <row r="4" spans="2:9" ht="15" thickBot="1" x14ac:dyDescent="0.45">
      <c r="B4" s="68"/>
    </row>
    <row r="5" spans="2:9" ht="19.5" customHeight="1" thickBot="1" x14ac:dyDescent="0.45">
      <c r="B5" s="230" t="s">
        <v>203</v>
      </c>
      <c r="C5" s="69"/>
      <c r="D5" s="70"/>
      <c r="E5" s="71"/>
      <c r="F5" s="72"/>
      <c r="G5" s="69"/>
      <c r="H5" s="72"/>
      <c r="I5" s="6"/>
    </row>
    <row r="6" spans="2:9" ht="10.5" customHeight="1" thickBot="1" x14ac:dyDescent="0.45">
      <c r="B6" s="67"/>
      <c r="C6" s="66"/>
      <c r="D6" s="66"/>
      <c r="E6" s="66"/>
    </row>
    <row r="7" spans="2:9" x14ac:dyDescent="0.4">
      <c r="B7" s="51" t="s">
        <v>127</v>
      </c>
      <c r="C7" s="16">
        <v>8</v>
      </c>
      <c r="D7" s="17">
        <v>8</v>
      </c>
      <c r="E7" s="17">
        <v>8</v>
      </c>
      <c r="F7" s="17">
        <v>8</v>
      </c>
      <c r="H7" s="131" t="s">
        <v>93</v>
      </c>
    </row>
    <row r="8" spans="2:9" ht="15" thickBot="1" x14ac:dyDescent="0.45">
      <c r="B8" s="52" t="s">
        <v>8</v>
      </c>
      <c r="C8" s="30">
        <v>22.6</v>
      </c>
      <c r="D8" s="31">
        <v>22.6</v>
      </c>
      <c r="E8" s="31">
        <v>22.6</v>
      </c>
      <c r="F8" s="31">
        <v>22.6</v>
      </c>
      <c r="H8" s="3" t="s">
        <v>7</v>
      </c>
    </row>
    <row r="9" spans="2:9" ht="15" thickBot="1" x14ac:dyDescent="0.45">
      <c r="C9" s="11"/>
      <c r="D9" s="11"/>
      <c r="E9" s="11"/>
      <c r="F9" s="11"/>
    </row>
    <row r="10" spans="2:9" ht="381.65" customHeight="1" thickBot="1" x14ac:dyDescent="0.45">
      <c r="B10" s="22" t="s">
        <v>1</v>
      </c>
      <c r="C10" s="238" t="s">
        <v>97</v>
      </c>
      <c r="D10" s="239" t="s">
        <v>99</v>
      </c>
      <c r="E10" s="239" t="s">
        <v>98</v>
      </c>
      <c r="F10" s="240" t="s">
        <v>100</v>
      </c>
      <c r="H10" s="172" t="s">
        <v>232</v>
      </c>
    </row>
    <row r="11" spans="2:9" ht="14.5" customHeight="1" x14ac:dyDescent="0.4">
      <c r="B11" s="53" t="s">
        <v>2</v>
      </c>
      <c r="C11" s="139">
        <v>160</v>
      </c>
      <c r="D11" s="61">
        <v>160</v>
      </c>
      <c r="E11" s="61">
        <v>160</v>
      </c>
      <c r="F11" s="61">
        <v>160</v>
      </c>
      <c r="H11" s="3" t="s">
        <v>40</v>
      </c>
    </row>
    <row r="12" spans="2:9" x14ac:dyDescent="0.4">
      <c r="B12" s="54" t="s">
        <v>5</v>
      </c>
      <c r="C12" s="140">
        <v>70</v>
      </c>
      <c r="D12" s="27">
        <v>70</v>
      </c>
      <c r="E12" s="27">
        <v>70</v>
      </c>
      <c r="F12" s="15">
        <v>100</v>
      </c>
      <c r="H12" s="131" t="s">
        <v>101</v>
      </c>
    </row>
    <row r="13" spans="2:9" x14ac:dyDescent="0.4">
      <c r="B13" s="54" t="s">
        <v>3</v>
      </c>
      <c r="C13" s="141">
        <v>43</v>
      </c>
      <c r="D13" s="15">
        <v>65</v>
      </c>
      <c r="E13" s="15">
        <v>80</v>
      </c>
      <c r="F13" s="15">
        <v>43</v>
      </c>
      <c r="H13" s="131" t="s">
        <v>92</v>
      </c>
    </row>
    <row r="14" spans="2:9" x14ac:dyDescent="0.4">
      <c r="B14" s="55" t="s">
        <v>6</v>
      </c>
      <c r="C14" s="140">
        <v>254</v>
      </c>
      <c r="D14" s="27">
        <v>254</v>
      </c>
      <c r="E14" s="27">
        <v>254</v>
      </c>
      <c r="F14" s="27">
        <v>254</v>
      </c>
      <c r="H14" s="3" t="s">
        <v>227</v>
      </c>
    </row>
    <row r="15" spans="2:9" ht="15" thickBot="1" x14ac:dyDescent="0.45">
      <c r="B15" s="56" t="s">
        <v>4</v>
      </c>
      <c r="C15" s="142">
        <v>75</v>
      </c>
      <c r="D15" s="31">
        <v>75</v>
      </c>
      <c r="E15" s="31">
        <v>75</v>
      </c>
      <c r="F15" s="31">
        <v>75</v>
      </c>
      <c r="H15" s="3" t="s">
        <v>0</v>
      </c>
    </row>
    <row r="16" spans="2:9" ht="15" thickBot="1" x14ac:dyDescent="0.45">
      <c r="B16" s="7"/>
      <c r="C16" s="11"/>
      <c r="D16" s="11"/>
      <c r="E16" s="11"/>
      <c r="F16" s="11"/>
      <c r="H16" s="3"/>
    </row>
    <row r="17" spans="1:14" x14ac:dyDescent="0.4">
      <c r="B17" s="127" t="s">
        <v>23</v>
      </c>
      <c r="C17" s="129">
        <f>1/(C7*C22)</f>
        <v>2.8495440729483283E-2</v>
      </c>
      <c r="D17" s="36">
        <f>1/(D7*D22)</f>
        <v>2.8495440729483283E-2</v>
      </c>
      <c r="E17" s="36">
        <f>1/(E7*E22)</f>
        <v>2.8495440729483283E-2</v>
      </c>
      <c r="F17" s="37">
        <f>1/(F7*F22)</f>
        <v>2.8495440729483283E-2</v>
      </c>
      <c r="H17" s="131" t="s">
        <v>96</v>
      </c>
    </row>
    <row r="18" spans="1:14" ht="15" thickBot="1" x14ac:dyDescent="0.45">
      <c r="B18" s="128" t="s">
        <v>24</v>
      </c>
      <c r="C18" s="130">
        <f>C17/1.414</f>
        <v>2.0152362609252676E-2</v>
      </c>
      <c r="D18" s="41">
        <f t="shared" ref="D18:F18" si="0">D17/1.414</f>
        <v>2.0152362609252676E-2</v>
      </c>
      <c r="E18" s="41">
        <f t="shared" si="0"/>
        <v>2.0152362609252676E-2</v>
      </c>
      <c r="F18" s="42">
        <f t="shared" si="0"/>
        <v>2.0152362609252676E-2</v>
      </c>
      <c r="H18" s="131" t="s">
        <v>90</v>
      </c>
    </row>
    <row r="19" spans="1:14" x14ac:dyDescent="0.4">
      <c r="B19" s="7"/>
      <c r="C19" s="9"/>
      <c r="D19" s="9"/>
      <c r="E19" s="9"/>
      <c r="F19" s="9"/>
      <c r="H19" s="131" t="s">
        <v>89</v>
      </c>
    </row>
    <row r="20" spans="1:14" x14ac:dyDescent="0.4">
      <c r="B20" s="7"/>
      <c r="C20" s="9"/>
      <c r="D20" s="9"/>
      <c r="E20" s="9"/>
      <c r="F20" s="9"/>
      <c r="H20" s="131" t="s">
        <v>91</v>
      </c>
    </row>
    <row r="21" spans="1:14" ht="15" thickBot="1" x14ac:dyDescent="0.45">
      <c r="B21" s="7"/>
      <c r="C21" s="9"/>
      <c r="D21" s="9"/>
      <c r="E21" s="9"/>
      <c r="F21" s="9"/>
      <c r="H21" s="3"/>
    </row>
    <row r="22" spans="1:14" x14ac:dyDescent="0.4">
      <c r="B22" s="34" t="s">
        <v>95</v>
      </c>
      <c r="C22" s="132">
        <f>1+(254/C15)</f>
        <v>4.3866666666666667</v>
      </c>
      <c r="D22" s="132">
        <f>1+(254/D15)</f>
        <v>4.3866666666666667</v>
      </c>
      <c r="E22" s="133">
        <f>1+(254/E15)</f>
        <v>4.3866666666666667</v>
      </c>
      <c r="F22" s="134">
        <f>1+(254/F15)</f>
        <v>4.3866666666666667</v>
      </c>
      <c r="H22" s="3" t="s">
        <v>83</v>
      </c>
    </row>
    <row r="23" spans="1:14" ht="15" thickBot="1" x14ac:dyDescent="0.45">
      <c r="B23" s="40" t="s">
        <v>21</v>
      </c>
      <c r="C23" s="135">
        <f>(254/C15)</f>
        <v>3.3866666666666667</v>
      </c>
      <c r="D23" s="135">
        <f>(254/D15)</f>
        <v>3.3866666666666667</v>
      </c>
      <c r="E23" s="136">
        <f>(254/E15)</f>
        <v>3.3866666666666667</v>
      </c>
      <c r="F23" s="137">
        <f>(254/F15)</f>
        <v>3.3866666666666667</v>
      </c>
      <c r="H23" s="3" t="s">
        <v>84</v>
      </c>
    </row>
    <row r="24" spans="1:14" ht="15" thickBot="1" x14ac:dyDescent="0.45">
      <c r="B24" s="7"/>
      <c r="C24" s="138"/>
      <c r="D24" s="138"/>
      <c r="E24" s="138"/>
      <c r="F24" s="138"/>
      <c r="H24" s="3"/>
    </row>
    <row r="25" spans="1:14" ht="16.3" thickBot="1" x14ac:dyDescent="0.5">
      <c r="B25" s="44" t="s">
        <v>17</v>
      </c>
      <c r="C25" s="45"/>
      <c r="D25" s="46" t="s">
        <v>94</v>
      </c>
      <c r="E25" s="46"/>
      <c r="F25" s="47"/>
    </row>
    <row r="26" spans="1:14" x14ac:dyDescent="0.4">
      <c r="A26" s="2"/>
      <c r="B26" s="48" t="s">
        <v>230</v>
      </c>
      <c r="C26" s="251">
        <f t="shared" ref="C26:F26" si="1">(C13*C14*C12*C15)/(6000*C18*C11*(C14+C15))</f>
        <v>9.0088296666666672</v>
      </c>
      <c r="D26" s="251">
        <f t="shared" si="1"/>
        <v>13.617998333333333</v>
      </c>
      <c r="E26" s="251">
        <f t="shared" si="1"/>
        <v>16.760613333333332</v>
      </c>
      <c r="F26" s="252">
        <f t="shared" si="1"/>
        <v>12.869756666666667</v>
      </c>
      <c r="H26" s="14" t="s">
        <v>228</v>
      </c>
      <c r="K26" s="6"/>
      <c r="L26" s="6"/>
      <c r="M26" s="6"/>
      <c r="N26" s="6"/>
    </row>
    <row r="27" spans="1:14" ht="15" thickBot="1" x14ac:dyDescent="0.45">
      <c r="A27" s="1"/>
      <c r="B27" s="49" t="s">
        <v>231</v>
      </c>
      <c r="C27" s="257">
        <f t="shared" ref="C27:F27" si="2">(C13*1000000*C12*C15)/(6000*C18*C11*(1000000+C15))</f>
        <v>11.668042063511901</v>
      </c>
      <c r="D27" s="257">
        <f t="shared" si="2"/>
        <v>17.637738002983106</v>
      </c>
      <c r="E27" s="257">
        <f t="shared" si="2"/>
        <v>21.707985234440748</v>
      </c>
      <c r="F27" s="258">
        <f t="shared" si="2"/>
        <v>16.668631519302718</v>
      </c>
      <c r="H27" s="14" t="s">
        <v>229</v>
      </c>
    </row>
    <row r="28" spans="1:14" ht="16.3" thickBot="1" x14ac:dyDescent="0.45">
      <c r="A28" s="1"/>
      <c r="B28" s="247" t="s">
        <v>224</v>
      </c>
      <c r="C28" s="245"/>
      <c r="D28" s="246"/>
      <c r="E28" s="246"/>
      <c r="F28" s="245"/>
      <c r="G28" s="245"/>
      <c r="H28" s="245"/>
      <c r="I28" s="245"/>
      <c r="J28" s="248"/>
    </row>
    <row r="29" spans="1:14" x14ac:dyDescent="0.4">
      <c r="C29" s="8"/>
      <c r="D29" s="8"/>
      <c r="E29" s="8"/>
      <c r="F29" s="8"/>
      <c r="H29" s="3"/>
    </row>
    <row r="30" spans="1:14" ht="343.5" customHeight="1" x14ac:dyDescent="0.4">
      <c r="A30" s="2"/>
      <c r="B30" s="14"/>
      <c r="C30" s="235" t="s">
        <v>102</v>
      </c>
      <c r="D30" s="236" t="s">
        <v>103</v>
      </c>
      <c r="E30" s="236" t="s">
        <v>105</v>
      </c>
      <c r="F30" s="237" t="s">
        <v>104</v>
      </c>
      <c r="H30" s="4"/>
      <c r="I30" s="5"/>
    </row>
    <row r="31" spans="1:14" x14ac:dyDescent="0.4">
      <c r="B31" s="7"/>
      <c r="C31" s="8"/>
      <c r="D31" s="8"/>
      <c r="E31" s="8"/>
      <c r="F31" s="8"/>
      <c r="H31" s="3"/>
      <c r="J31" s="4"/>
    </row>
    <row r="32" spans="1:14" x14ac:dyDescent="0.4">
      <c r="B32" s="7"/>
      <c r="C32" s="8"/>
      <c r="D32" s="8"/>
      <c r="E32" s="8"/>
      <c r="F32" s="8"/>
      <c r="H32" s="3"/>
    </row>
    <row r="33" spans="2:8" x14ac:dyDescent="0.4">
      <c r="B33" s="7"/>
      <c r="C33" s="8"/>
      <c r="D33" s="8"/>
      <c r="E33" s="8"/>
      <c r="F33" s="8"/>
      <c r="H33" s="3"/>
    </row>
    <row r="34" spans="2:8" x14ac:dyDescent="0.4">
      <c r="B34" s="7"/>
      <c r="C34" s="8"/>
      <c r="D34" s="8"/>
      <c r="E34" s="8"/>
      <c r="F34" s="8"/>
      <c r="H34" s="3"/>
    </row>
    <row r="35" spans="2:8" x14ac:dyDescent="0.4">
      <c r="B35" s="7"/>
      <c r="C35" s="8"/>
      <c r="D35" s="8"/>
      <c r="E35" s="8"/>
      <c r="F35" s="8"/>
      <c r="H35" s="3"/>
    </row>
    <row r="36" spans="2:8" x14ac:dyDescent="0.4">
      <c r="B36" s="7"/>
      <c r="C36" s="8"/>
      <c r="D36" s="8"/>
      <c r="E36" s="8"/>
      <c r="F36" s="8"/>
      <c r="H36" s="3"/>
    </row>
    <row r="37" spans="2:8" x14ac:dyDescent="0.4">
      <c r="B37" s="7"/>
      <c r="C37" s="8"/>
      <c r="D37" s="8"/>
      <c r="E37" s="8"/>
      <c r="F37" s="8"/>
      <c r="H37" s="3"/>
    </row>
    <row r="38" spans="2:8" x14ac:dyDescent="0.4">
      <c r="B38" s="7"/>
      <c r="C38" s="8"/>
      <c r="D38" s="8"/>
      <c r="E38" s="8"/>
      <c r="F38" s="8"/>
      <c r="H38" s="3"/>
    </row>
    <row r="39" spans="2:8" x14ac:dyDescent="0.4">
      <c r="B39" s="7"/>
      <c r="C39" s="8"/>
      <c r="D39" s="8"/>
      <c r="E39" s="8"/>
      <c r="F39" s="8"/>
      <c r="H39" s="3"/>
    </row>
    <row r="40" spans="2:8" x14ac:dyDescent="0.4">
      <c r="B40" s="7"/>
      <c r="C40" s="8"/>
      <c r="D40" s="8"/>
      <c r="E40" s="8"/>
      <c r="F40" s="8"/>
      <c r="H40" s="3"/>
    </row>
    <row r="41" spans="2:8" x14ac:dyDescent="0.4">
      <c r="B41" s="7"/>
      <c r="C41" s="8"/>
      <c r="D41" s="8"/>
      <c r="E41" s="8"/>
      <c r="F41" s="8"/>
      <c r="H41" s="3"/>
    </row>
    <row r="42" spans="2:8" x14ac:dyDescent="0.4">
      <c r="B42" s="7"/>
      <c r="C42" s="8"/>
      <c r="D42" s="8"/>
      <c r="E42" s="8"/>
      <c r="F42" s="8"/>
      <c r="H42" s="3"/>
    </row>
    <row r="43" spans="2:8" x14ac:dyDescent="0.4">
      <c r="B43" s="7"/>
      <c r="C43" s="8"/>
      <c r="D43" s="8"/>
      <c r="E43" s="8"/>
      <c r="F43" s="8"/>
      <c r="H43" s="3"/>
    </row>
    <row r="44" spans="2:8" x14ac:dyDescent="0.4">
      <c r="B44" s="7"/>
      <c r="C44" s="8"/>
      <c r="D44" s="8"/>
      <c r="E44" s="8"/>
      <c r="F44" s="8"/>
      <c r="H44" s="3"/>
    </row>
    <row r="45" spans="2:8" x14ac:dyDescent="0.4">
      <c r="B45" s="7"/>
      <c r="C45" s="8"/>
      <c r="D45" s="8"/>
      <c r="E45" s="8"/>
      <c r="F45" s="8"/>
      <c r="H45" s="3"/>
    </row>
    <row r="46" spans="2:8" x14ac:dyDescent="0.4">
      <c r="B46" s="7"/>
      <c r="C46" s="8"/>
      <c r="D46" s="8"/>
      <c r="E46" s="8"/>
      <c r="F46" s="8"/>
      <c r="H46" s="3"/>
    </row>
    <row r="47" spans="2:8" x14ac:dyDescent="0.4">
      <c r="B47" s="7"/>
      <c r="C47" s="8"/>
      <c r="D47" s="8"/>
      <c r="E47" s="8"/>
      <c r="F47" s="8"/>
      <c r="H47" s="3"/>
    </row>
    <row r="48" spans="2:8" x14ac:dyDescent="0.4">
      <c r="B48" s="7"/>
      <c r="C48" s="8"/>
      <c r="D48" s="8"/>
      <c r="E48" s="8"/>
      <c r="F48" s="8"/>
      <c r="H48" s="3"/>
    </row>
    <row r="49" spans="2:8" x14ac:dyDescent="0.4">
      <c r="B49" s="7"/>
      <c r="C49" s="8"/>
      <c r="D49" s="8"/>
      <c r="E49" s="8"/>
      <c r="F49" s="8"/>
      <c r="H49" s="3"/>
    </row>
    <row r="50" spans="2:8" x14ac:dyDescent="0.4">
      <c r="B50" s="7"/>
      <c r="C50" s="8"/>
      <c r="D50" s="8"/>
      <c r="E50" s="8"/>
      <c r="F50" s="8"/>
      <c r="H50" s="3"/>
    </row>
    <row r="51" spans="2:8" x14ac:dyDescent="0.4">
      <c r="B51" s="7"/>
      <c r="C51" s="8"/>
      <c r="D51" s="8"/>
      <c r="E51" s="8"/>
      <c r="F51" s="8"/>
      <c r="H51" s="3"/>
    </row>
    <row r="52" spans="2:8" x14ac:dyDescent="0.4">
      <c r="B52" s="7"/>
      <c r="C52" s="8"/>
      <c r="D52" s="8"/>
      <c r="E52" s="8"/>
      <c r="F52" s="8"/>
      <c r="H52" s="3"/>
    </row>
    <row r="53" spans="2:8" x14ac:dyDescent="0.4">
      <c r="B53" s="7"/>
      <c r="C53" s="8"/>
      <c r="D53" s="8"/>
      <c r="E53" s="8"/>
      <c r="F53" s="8"/>
      <c r="H53" s="3"/>
    </row>
    <row r="54" spans="2:8" x14ac:dyDescent="0.4">
      <c r="B54" s="7"/>
      <c r="C54" s="8"/>
      <c r="D54" s="8"/>
      <c r="E54" s="8"/>
      <c r="F54" s="8"/>
      <c r="H54" s="3"/>
    </row>
    <row r="55" spans="2:8" x14ac:dyDescent="0.4">
      <c r="B55" s="7"/>
      <c r="C55" s="8"/>
      <c r="D55" s="8"/>
      <c r="E55" s="8"/>
      <c r="F55" s="8"/>
      <c r="H55" s="3"/>
    </row>
    <row r="56" spans="2:8" x14ac:dyDescent="0.4">
      <c r="B56" s="7"/>
      <c r="C56" s="8"/>
      <c r="D56" s="8"/>
      <c r="E56" s="8"/>
      <c r="F56" s="8"/>
      <c r="H56" s="3"/>
    </row>
    <row r="57" spans="2:8" x14ac:dyDescent="0.4">
      <c r="B57" s="7"/>
      <c r="C57" s="8"/>
      <c r="D57" s="8"/>
      <c r="E57" s="8"/>
      <c r="F57" s="8"/>
      <c r="H57" s="3"/>
    </row>
    <row r="58" spans="2:8" x14ac:dyDescent="0.4">
      <c r="B58" s="7"/>
      <c r="C58" s="8"/>
      <c r="D58" s="8"/>
      <c r="E58" s="8"/>
      <c r="F58" s="8"/>
      <c r="H58" s="3"/>
    </row>
    <row r="59" spans="2:8" x14ac:dyDescent="0.4">
      <c r="B59" s="7"/>
      <c r="C59" s="8"/>
      <c r="D59" s="8"/>
      <c r="E59" s="8"/>
      <c r="F59" s="8"/>
      <c r="H59" s="3"/>
    </row>
    <row r="60" spans="2:8" x14ac:dyDescent="0.4">
      <c r="B60" s="7"/>
      <c r="C60" s="8"/>
      <c r="D60" s="8"/>
      <c r="E60" s="8"/>
      <c r="F60" s="8"/>
      <c r="H60" s="3"/>
    </row>
    <row r="61" spans="2:8" x14ac:dyDescent="0.4">
      <c r="B61" s="7"/>
      <c r="C61" s="8"/>
      <c r="D61" s="8"/>
      <c r="E61" s="8"/>
      <c r="F61" s="8"/>
      <c r="H61" s="3"/>
    </row>
    <row r="62" spans="2:8" x14ac:dyDescent="0.4">
      <c r="B62" s="7"/>
      <c r="C62" s="8"/>
      <c r="D62" s="8"/>
      <c r="E62" s="8"/>
      <c r="F62" s="8"/>
      <c r="H62" s="3"/>
    </row>
    <row r="63" spans="2:8" x14ac:dyDescent="0.4">
      <c r="B63" s="7"/>
      <c r="C63" s="8"/>
      <c r="D63" s="8"/>
      <c r="E63" s="8"/>
      <c r="F63" s="8"/>
      <c r="H63" s="3"/>
    </row>
    <row r="64" spans="2:8" x14ac:dyDescent="0.4">
      <c r="B64" s="7"/>
      <c r="C64" s="8"/>
      <c r="D64" s="8"/>
      <c r="E64" s="8"/>
      <c r="F64" s="8"/>
      <c r="H64" s="3"/>
    </row>
    <row r="65" spans="2:8" x14ac:dyDescent="0.4">
      <c r="B65" s="7"/>
      <c r="C65" s="8"/>
      <c r="D65" s="8"/>
      <c r="E65" s="8"/>
      <c r="F65" s="8"/>
      <c r="H65" s="3"/>
    </row>
    <row r="66" spans="2:8" x14ac:dyDescent="0.4">
      <c r="B66" s="7"/>
      <c r="C66" s="8"/>
      <c r="D66" s="8"/>
      <c r="E66" s="8"/>
      <c r="F66" s="8"/>
      <c r="H66" s="3"/>
    </row>
    <row r="67" spans="2:8" x14ac:dyDescent="0.4">
      <c r="B67" s="7"/>
      <c r="C67" s="8"/>
      <c r="D67" s="8"/>
      <c r="E67" s="8"/>
      <c r="F67" s="8"/>
      <c r="H67" s="3"/>
    </row>
    <row r="68" spans="2:8" x14ac:dyDescent="0.4">
      <c r="B68" s="7"/>
      <c r="C68" s="8"/>
      <c r="D68" s="8"/>
      <c r="E68" s="8"/>
      <c r="F68" s="8"/>
      <c r="H68" s="3"/>
    </row>
    <row r="69" spans="2:8" x14ac:dyDescent="0.4">
      <c r="B69" s="7"/>
      <c r="C69" s="8"/>
      <c r="D69" s="8"/>
      <c r="E69" s="8"/>
      <c r="F69" s="8"/>
      <c r="H69" s="3"/>
    </row>
    <row r="70" spans="2:8" x14ac:dyDescent="0.4">
      <c r="B70" s="7"/>
      <c r="C70" s="8"/>
      <c r="D70" s="8"/>
      <c r="E70" s="8"/>
      <c r="F70" s="8"/>
      <c r="H70" s="3"/>
    </row>
    <row r="71" spans="2:8" x14ac:dyDescent="0.4">
      <c r="B71" s="7"/>
      <c r="C71" s="8"/>
      <c r="D71" s="8"/>
      <c r="E71" s="8"/>
      <c r="F71" s="8"/>
      <c r="H71" s="3"/>
    </row>
    <row r="72" spans="2:8" x14ac:dyDescent="0.4">
      <c r="B72" s="7"/>
      <c r="C72" s="8"/>
      <c r="D72" s="8"/>
      <c r="E72" s="8"/>
      <c r="F72" s="8"/>
      <c r="H72" s="3"/>
    </row>
    <row r="73" spans="2:8" x14ac:dyDescent="0.4">
      <c r="B73" s="7"/>
      <c r="C73" s="8"/>
      <c r="D73" s="8"/>
      <c r="E73" s="8"/>
      <c r="F73" s="8"/>
      <c r="H73" s="3"/>
    </row>
    <row r="74" spans="2:8" x14ac:dyDescent="0.4">
      <c r="B74" s="7"/>
      <c r="C74" s="8"/>
      <c r="D74" s="8"/>
      <c r="E74" s="8"/>
      <c r="F74" s="8"/>
      <c r="H74" s="3"/>
    </row>
    <row r="75" spans="2:8" x14ac:dyDescent="0.4">
      <c r="B75" s="7"/>
      <c r="C75" s="8"/>
      <c r="D75" s="8"/>
      <c r="E75" s="8"/>
      <c r="F75" s="8"/>
      <c r="H75" s="3"/>
    </row>
    <row r="76" spans="2:8" x14ac:dyDescent="0.4">
      <c r="B76" s="7"/>
      <c r="C76" s="8"/>
      <c r="D76" s="8"/>
      <c r="E76" s="8"/>
      <c r="F76" s="8"/>
      <c r="H76" s="3"/>
    </row>
    <row r="77" spans="2:8" x14ac:dyDescent="0.4">
      <c r="B77" s="7"/>
      <c r="C77" s="8"/>
      <c r="D77" s="8"/>
      <c r="E77" s="8"/>
      <c r="F77" s="8"/>
      <c r="H77" s="3"/>
    </row>
    <row r="78" spans="2:8" x14ac:dyDescent="0.4">
      <c r="B78" s="7"/>
      <c r="C78" s="8"/>
      <c r="D78" s="8"/>
      <c r="E78" s="8"/>
      <c r="F78" s="8"/>
      <c r="H78" s="3"/>
    </row>
    <row r="79" spans="2:8" x14ac:dyDescent="0.4">
      <c r="B79" s="7"/>
      <c r="C79" s="8"/>
      <c r="D79" s="8"/>
      <c r="E79" s="8"/>
      <c r="F79" s="8"/>
      <c r="H79" s="3"/>
    </row>
    <row r="80" spans="2:8" x14ac:dyDescent="0.4">
      <c r="B80" s="7"/>
      <c r="C80" s="8"/>
      <c r="D80" s="8"/>
      <c r="E80" s="8"/>
      <c r="F80" s="8"/>
      <c r="H80" s="3"/>
    </row>
    <row r="81" spans="1:8" x14ac:dyDescent="0.4">
      <c r="B81" s="7"/>
      <c r="C81" s="8"/>
      <c r="D81" s="8"/>
      <c r="E81" s="8"/>
      <c r="F81" s="8"/>
      <c r="H81" s="3"/>
    </row>
    <row r="82" spans="1:8" x14ac:dyDescent="0.4">
      <c r="B82" s="7"/>
      <c r="C82" s="8"/>
      <c r="D82" s="8"/>
      <c r="E82" s="8"/>
      <c r="F82" s="8"/>
      <c r="H82" s="3"/>
    </row>
    <row r="83" spans="1:8" x14ac:dyDescent="0.4">
      <c r="B83" s="7"/>
      <c r="C83" s="8"/>
      <c r="D83" s="8"/>
      <c r="E83" s="8"/>
      <c r="F83" s="8"/>
      <c r="H83" s="3"/>
    </row>
    <row r="84" spans="1:8" x14ac:dyDescent="0.4">
      <c r="B84" s="7"/>
      <c r="C84" s="8"/>
      <c r="D84" s="8"/>
      <c r="E84" s="8"/>
      <c r="F84" s="8"/>
      <c r="H84" s="3"/>
    </row>
    <row r="85" spans="1:8" x14ac:dyDescent="0.4">
      <c r="B85" s="7"/>
      <c r="C85" s="9"/>
      <c r="D85" s="9"/>
      <c r="E85" s="9"/>
      <c r="F85" s="9"/>
      <c r="H85" s="3"/>
    </row>
    <row r="86" spans="1:8" x14ac:dyDescent="0.4">
      <c r="A86" s="1"/>
      <c r="B86" s="7"/>
      <c r="C86" s="43"/>
      <c r="D86" s="43"/>
      <c r="E86" s="43"/>
      <c r="F86" s="43"/>
      <c r="H86" s="14"/>
    </row>
    <row r="87" spans="1:8" x14ac:dyDescent="0.4">
      <c r="A87" s="1"/>
      <c r="B87" s="14"/>
      <c r="C87" s="43"/>
      <c r="D87" s="43"/>
      <c r="E87" s="43"/>
      <c r="F87" s="43"/>
      <c r="H87" s="14"/>
    </row>
    <row r="88" spans="1:8" x14ac:dyDescent="0.4">
      <c r="A88" s="1"/>
      <c r="B88" s="14"/>
      <c r="C88" s="43"/>
      <c r="D88" s="43"/>
      <c r="E88" s="43"/>
      <c r="F88" s="43"/>
      <c r="H88" s="14"/>
    </row>
    <row r="89" spans="1:8" x14ac:dyDescent="0.4">
      <c r="A89" s="1"/>
      <c r="B89" s="14"/>
      <c r="C89" s="43"/>
      <c r="D89" s="43"/>
      <c r="E89" s="43"/>
      <c r="F89" s="43"/>
      <c r="H89" s="14"/>
    </row>
    <row r="90" spans="1:8" x14ac:dyDescent="0.4">
      <c r="A90" s="1"/>
      <c r="B90" s="14"/>
      <c r="C90" s="43"/>
      <c r="D90" s="43"/>
      <c r="E90" s="43"/>
      <c r="F90" s="43"/>
      <c r="H90" s="14"/>
    </row>
    <row r="91" spans="1:8" x14ac:dyDescent="0.4">
      <c r="A91" s="1"/>
      <c r="B91" s="14"/>
      <c r="C91" s="43"/>
      <c r="D91" s="43"/>
      <c r="E91" s="43"/>
      <c r="F91" s="43"/>
      <c r="H91" s="14"/>
    </row>
    <row r="92" spans="1:8" x14ac:dyDescent="0.4">
      <c r="A92" s="1"/>
      <c r="B92" s="14"/>
      <c r="C92" s="43"/>
      <c r="D92" s="43"/>
      <c r="E92" s="43"/>
      <c r="F92" s="43"/>
      <c r="H92" s="14"/>
    </row>
    <row r="93" spans="1:8" x14ac:dyDescent="0.4">
      <c r="A93" s="1"/>
      <c r="B93" s="14"/>
      <c r="C93" s="43"/>
      <c r="D93" s="43"/>
      <c r="E93" s="43"/>
      <c r="F93" s="43"/>
      <c r="H93" s="14"/>
    </row>
    <row r="94" spans="1:8" x14ac:dyDescent="0.4">
      <c r="A94" s="1"/>
      <c r="B94" s="14"/>
      <c r="C94" s="43"/>
      <c r="D94" s="43"/>
      <c r="E94" s="43"/>
      <c r="F94" s="43"/>
      <c r="H94" s="14"/>
    </row>
    <row r="95" spans="1:8" x14ac:dyDescent="0.4">
      <c r="A95" s="1"/>
      <c r="B95" s="14"/>
      <c r="C95" s="43"/>
      <c r="D95" s="43"/>
      <c r="E95" s="43"/>
      <c r="F95" s="43"/>
      <c r="H95" s="14"/>
    </row>
    <row r="96" spans="1:8" x14ac:dyDescent="0.4">
      <c r="A96" s="1"/>
      <c r="B96" s="14"/>
      <c r="C96" s="43"/>
      <c r="D96" s="43"/>
      <c r="E96" s="43"/>
      <c r="F96" s="43"/>
      <c r="H96" s="14"/>
    </row>
    <row r="97" spans="1:8" x14ac:dyDescent="0.4">
      <c r="A97" s="1"/>
      <c r="B97" s="14"/>
      <c r="C97" s="43"/>
      <c r="D97" s="43"/>
      <c r="E97" s="43"/>
      <c r="F97" s="43"/>
      <c r="H97" s="14"/>
    </row>
    <row r="98" spans="1:8" x14ac:dyDescent="0.4">
      <c r="A98" s="1"/>
      <c r="B98" s="14"/>
      <c r="C98" s="43"/>
      <c r="D98" s="43"/>
      <c r="E98" s="43"/>
      <c r="F98" s="43"/>
      <c r="H98" s="14"/>
    </row>
    <row r="99" spans="1:8" x14ac:dyDescent="0.4">
      <c r="A99" s="1"/>
      <c r="B99" s="14"/>
      <c r="C99" s="43"/>
      <c r="D99" s="43"/>
      <c r="E99" s="43"/>
      <c r="F99" s="43"/>
      <c r="H99" s="14"/>
    </row>
    <row r="100" spans="1:8" x14ac:dyDescent="0.4">
      <c r="A100" s="1"/>
      <c r="B100" s="14"/>
      <c r="C100" s="43"/>
      <c r="D100" s="43"/>
      <c r="E100" s="43"/>
      <c r="F100" s="43"/>
      <c r="H100" s="14"/>
    </row>
    <row r="101" spans="1:8" x14ac:dyDescent="0.4">
      <c r="A101" s="1"/>
      <c r="B101" s="14"/>
      <c r="C101" s="43"/>
      <c r="D101" s="43"/>
      <c r="E101" s="43"/>
      <c r="F101" s="43"/>
      <c r="H101" s="14"/>
    </row>
    <row r="102" spans="1:8" x14ac:dyDescent="0.4">
      <c r="A102" s="1"/>
      <c r="B102" s="14"/>
      <c r="C102" s="43"/>
      <c r="D102" s="43"/>
      <c r="E102" s="43"/>
      <c r="F102" s="43"/>
      <c r="H102" s="14"/>
    </row>
    <row r="103" spans="1:8" x14ac:dyDescent="0.4">
      <c r="A103" s="1"/>
      <c r="B103" s="14"/>
      <c r="C103" s="43"/>
      <c r="D103" s="43"/>
      <c r="E103" s="43"/>
      <c r="F103" s="43"/>
      <c r="H103" s="14"/>
    </row>
    <row r="104" spans="1:8" x14ac:dyDescent="0.4">
      <c r="A104" s="1"/>
      <c r="B104" s="14"/>
      <c r="C104" s="43"/>
      <c r="D104" s="43"/>
      <c r="E104" s="43"/>
      <c r="F104" s="43"/>
      <c r="H104" s="14"/>
    </row>
    <row r="105" spans="1:8" x14ac:dyDescent="0.4">
      <c r="A105" s="1"/>
      <c r="B105" s="14"/>
      <c r="C105" s="43"/>
      <c r="D105" s="43"/>
      <c r="E105" s="43"/>
      <c r="F105" s="43"/>
      <c r="H105" s="14"/>
    </row>
    <row r="106" spans="1:8" x14ac:dyDescent="0.4">
      <c r="A106" s="1"/>
      <c r="B106" s="14"/>
      <c r="C106" s="43"/>
      <c r="D106" s="43"/>
      <c r="E106" s="43"/>
      <c r="F106" s="43"/>
      <c r="H106" s="14"/>
    </row>
    <row r="107" spans="1:8" x14ac:dyDescent="0.4">
      <c r="A107" s="1"/>
      <c r="B107" s="14"/>
      <c r="C107" s="43"/>
      <c r="D107" s="43"/>
      <c r="E107" s="43"/>
      <c r="F107" s="43"/>
      <c r="H107" s="14"/>
    </row>
    <row r="108" spans="1:8" x14ac:dyDescent="0.4">
      <c r="A108" s="1"/>
      <c r="B108" s="14"/>
      <c r="C108" s="43"/>
      <c r="D108" s="43"/>
      <c r="E108" s="43"/>
      <c r="F108" s="43"/>
      <c r="H108" s="14"/>
    </row>
    <row r="109" spans="1:8" x14ac:dyDescent="0.4">
      <c r="A109" s="1"/>
      <c r="B109" s="14"/>
      <c r="C109" s="43"/>
      <c r="D109" s="43"/>
      <c r="E109" s="43"/>
      <c r="F109" s="43"/>
      <c r="H109" s="14"/>
    </row>
    <row r="110" spans="1:8" x14ac:dyDescent="0.4">
      <c r="A110" s="1"/>
      <c r="B110" s="14"/>
      <c r="C110" s="43"/>
      <c r="D110" s="43"/>
      <c r="E110" s="43"/>
      <c r="F110" s="43"/>
      <c r="H110" s="14"/>
    </row>
    <row r="111" spans="1:8" x14ac:dyDescent="0.4">
      <c r="A111" s="1"/>
      <c r="B111" s="14"/>
      <c r="C111" s="43"/>
      <c r="D111" s="43"/>
      <c r="E111" s="43"/>
      <c r="F111" s="43"/>
      <c r="H111" s="14"/>
    </row>
    <row r="112" spans="1:8" x14ac:dyDescent="0.4">
      <c r="A112" s="1"/>
      <c r="B112" s="14"/>
      <c r="C112" s="43"/>
      <c r="D112" s="43"/>
      <c r="E112" s="43"/>
      <c r="F112" s="43"/>
      <c r="H112" s="14"/>
    </row>
    <row r="113" spans="1:8" x14ac:dyDescent="0.4">
      <c r="A113" s="1"/>
      <c r="B113" s="14"/>
      <c r="C113" s="43"/>
      <c r="D113" s="43"/>
      <c r="E113" s="43"/>
      <c r="F113" s="43"/>
      <c r="H113" s="14"/>
    </row>
    <row r="114" spans="1:8" x14ac:dyDescent="0.4">
      <c r="A114" s="1"/>
      <c r="B114" s="14"/>
      <c r="C114" s="43"/>
      <c r="D114" s="43"/>
      <c r="E114" s="43"/>
      <c r="F114" s="43"/>
      <c r="H114" s="14"/>
    </row>
    <row r="115" spans="1:8" x14ac:dyDescent="0.4">
      <c r="A115" s="1"/>
      <c r="B115" s="14"/>
      <c r="C115" s="43"/>
      <c r="D115" s="43"/>
      <c r="E115" s="43"/>
      <c r="F115" s="43"/>
      <c r="H115" s="14"/>
    </row>
    <row r="116" spans="1:8" x14ac:dyDescent="0.4">
      <c r="A116" s="1"/>
      <c r="B116" s="14"/>
      <c r="C116" s="43"/>
      <c r="D116" s="43"/>
      <c r="E116" s="43"/>
      <c r="F116" s="43"/>
      <c r="H116" s="14"/>
    </row>
    <row r="117" spans="1:8" x14ac:dyDescent="0.4">
      <c r="A117" s="1"/>
      <c r="B117" s="14"/>
      <c r="C117" s="43"/>
      <c r="D117" s="43"/>
      <c r="E117" s="43"/>
      <c r="F117" s="43"/>
      <c r="H117" s="14"/>
    </row>
    <row r="118" spans="1:8" x14ac:dyDescent="0.4">
      <c r="A118" s="1"/>
      <c r="B118" s="14"/>
      <c r="C118" s="43"/>
      <c r="D118" s="43"/>
      <c r="E118" s="43"/>
      <c r="F118" s="43"/>
      <c r="H118" s="14"/>
    </row>
    <row r="119" spans="1:8" x14ac:dyDescent="0.4">
      <c r="A119" s="1"/>
      <c r="B119" s="14"/>
      <c r="C119" s="43"/>
      <c r="D119" s="43"/>
      <c r="E119" s="43"/>
      <c r="F119" s="43"/>
      <c r="H119" s="14"/>
    </row>
    <row r="120" spans="1:8" x14ac:dyDescent="0.4">
      <c r="A120" s="1"/>
      <c r="B120" s="14"/>
      <c r="C120" s="43"/>
      <c r="D120" s="43"/>
      <c r="E120" s="43"/>
      <c r="F120" s="43"/>
      <c r="H120" s="14"/>
    </row>
    <row r="121" spans="1:8" x14ac:dyDescent="0.4">
      <c r="A121" s="1"/>
      <c r="B121" s="14"/>
      <c r="C121" s="43"/>
      <c r="D121" s="43"/>
      <c r="E121" s="43"/>
      <c r="F121" s="43"/>
      <c r="H121" s="14"/>
    </row>
    <row r="122" spans="1:8" x14ac:dyDescent="0.4">
      <c r="A122" s="1"/>
      <c r="B122" s="14"/>
      <c r="C122" s="43"/>
      <c r="D122" s="43"/>
      <c r="E122" s="43"/>
      <c r="F122" s="43"/>
      <c r="H122" s="14"/>
    </row>
    <row r="123" spans="1:8" x14ac:dyDescent="0.4">
      <c r="A123" s="1"/>
      <c r="B123" s="14"/>
      <c r="C123" s="43"/>
      <c r="D123" s="43"/>
      <c r="E123" s="43"/>
      <c r="F123" s="43"/>
      <c r="H123" s="14"/>
    </row>
    <row r="124" spans="1:8" x14ac:dyDescent="0.4">
      <c r="A124" s="1"/>
      <c r="B124" s="14"/>
      <c r="C124" s="43"/>
      <c r="D124" s="43"/>
      <c r="E124" s="43"/>
      <c r="F124" s="43"/>
      <c r="H124" s="14"/>
    </row>
    <row r="125" spans="1:8" x14ac:dyDescent="0.4">
      <c r="A125" s="1"/>
      <c r="B125" s="14"/>
      <c r="C125" s="43"/>
      <c r="D125" s="43"/>
      <c r="E125" s="43"/>
      <c r="F125" s="43"/>
      <c r="H125" s="14"/>
    </row>
    <row r="126" spans="1:8" x14ac:dyDescent="0.4">
      <c r="A126" s="1"/>
      <c r="B126" s="14"/>
      <c r="C126" s="43"/>
      <c r="D126" s="43"/>
      <c r="E126" s="43"/>
      <c r="F126" s="43"/>
      <c r="H126" s="14"/>
    </row>
    <row r="127" spans="1:8" x14ac:dyDescent="0.4">
      <c r="A127" s="1"/>
      <c r="B127" s="14"/>
      <c r="C127" s="43"/>
      <c r="D127" s="43"/>
      <c r="E127" s="43"/>
      <c r="F127" s="43"/>
      <c r="H127" s="14"/>
    </row>
    <row r="128" spans="1:8" x14ac:dyDescent="0.4">
      <c r="A128" s="1"/>
      <c r="B128" s="14"/>
      <c r="C128" s="43"/>
      <c r="D128" s="43"/>
      <c r="E128" s="43"/>
      <c r="F128" s="43"/>
      <c r="H128" s="14"/>
    </row>
    <row r="129" spans="1:8" x14ac:dyDescent="0.4">
      <c r="A129" s="1"/>
      <c r="B129" s="14"/>
      <c r="C129" s="43"/>
      <c r="D129" s="43"/>
      <c r="E129" s="43"/>
      <c r="F129" s="43"/>
      <c r="H129" s="14"/>
    </row>
    <row r="130" spans="1:8" x14ac:dyDescent="0.4">
      <c r="A130" s="1"/>
      <c r="B130" s="14"/>
      <c r="C130" s="43"/>
      <c r="D130" s="43"/>
      <c r="E130" s="43"/>
      <c r="F130" s="43"/>
      <c r="H130" s="14"/>
    </row>
    <row r="131" spans="1:8" x14ac:dyDescent="0.4">
      <c r="A131" s="1"/>
      <c r="B131" s="14"/>
      <c r="C131" s="43"/>
      <c r="D131" s="43"/>
      <c r="E131" s="43"/>
      <c r="F131" s="43"/>
      <c r="H131" s="14"/>
    </row>
    <row r="132" spans="1:8" x14ac:dyDescent="0.4">
      <c r="A132" s="1"/>
      <c r="B132" s="14"/>
      <c r="C132" s="43"/>
      <c r="D132" s="43"/>
      <c r="E132" s="43"/>
      <c r="F132" s="43"/>
      <c r="H132" s="14"/>
    </row>
    <row r="133" spans="1:8" x14ac:dyDescent="0.4">
      <c r="A133" s="1"/>
      <c r="B133" s="14"/>
      <c r="C133" s="43"/>
      <c r="D133" s="43"/>
      <c r="E133" s="43"/>
      <c r="F133" s="43"/>
      <c r="H133" s="14"/>
    </row>
    <row r="134" spans="1:8" x14ac:dyDescent="0.4">
      <c r="A134" s="1"/>
      <c r="B134" s="14"/>
      <c r="C134" s="43"/>
      <c r="D134" s="43"/>
      <c r="E134" s="43"/>
      <c r="F134" s="43"/>
      <c r="H134" s="14"/>
    </row>
    <row r="135" spans="1:8" x14ac:dyDescent="0.4">
      <c r="A135" s="1"/>
      <c r="B135" s="14"/>
      <c r="C135" s="43"/>
      <c r="D135" s="43"/>
      <c r="E135" s="43"/>
      <c r="F135" s="43"/>
      <c r="H135" s="14"/>
    </row>
    <row r="136" spans="1:8" x14ac:dyDescent="0.4">
      <c r="A136" s="1"/>
      <c r="B136" s="14"/>
      <c r="C136" s="43"/>
      <c r="D136" s="43"/>
      <c r="E136" s="43"/>
      <c r="F136" s="43"/>
      <c r="H136" s="14"/>
    </row>
    <row r="137" spans="1:8" x14ac:dyDescent="0.4">
      <c r="A137" s="1"/>
      <c r="B137" s="14"/>
      <c r="C137" s="43"/>
      <c r="D137" s="43"/>
      <c r="E137" s="43"/>
      <c r="F137" s="43"/>
      <c r="H137" s="14"/>
    </row>
    <row r="138" spans="1:8" x14ac:dyDescent="0.4">
      <c r="A138" s="1"/>
      <c r="B138" s="14"/>
      <c r="C138" s="43"/>
      <c r="D138" s="43"/>
      <c r="E138" s="43"/>
      <c r="F138" s="43"/>
      <c r="H138" s="14"/>
    </row>
    <row r="139" spans="1:8" x14ac:dyDescent="0.4">
      <c r="A139" s="1"/>
      <c r="B139" s="14"/>
      <c r="C139" s="43"/>
      <c r="D139" s="43"/>
      <c r="E139" s="43"/>
      <c r="F139" s="43"/>
      <c r="H139" s="14"/>
    </row>
    <row r="140" spans="1:8" x14ac:dyDescent="0.4">
      <c r="A140" s="1"/>
      <c r="B140" s="14"/>
      <c r="C140" s="43"/>
      <c r="D140" s="43"/>
      <c r="E140" s="43"/>
      <c r="F140" s="43"/>
      <c r="H140" s="14"/>
    </row>
    <row r="141" spans="1:8" x14ac:dyDescent="0.4">
      <c r="A141" s="1"/>
      <c r="B141" s="14"/>
      <c r="C141" s="43"/>
      <c r="D141" s="43"/>
      <c r="E141" s="43"/>
      <c r="F141" s="43"/>
      <c r="H141" s="14"/>
    </row>
    <row r="142" spans="1:8" x14ac:dyDescent="0.4">
      <c r="A142" s="1"/>
      <c r="B142" s="14"/>
      <c r="C142" s="43"/>
      <c r="D142" s="43"/>
      <c r="E142" s="43"/>
      <c r="F142" s="43"/>
      <c r="H142" s="14"/>
    </row>
    <row r="143" spans="1:8" x14ac:dyDescent="0.4">
      <c r="A143" s="1"/>
      <c r="B143" s="14"/>
      <c r="C143" s="43"/>
      <c r="D143" s="43"/>
      <c r="E143" s="43"/>
      <c r="F143" s="43"/>
      <c r="H143" s="14"/>
    </row>
    <row r="144" spans="1:8" x14ac:dyDescent="0.4">
      <c r="A144" s="1"/>
      <c r="B144" s="14"/>
      <c r="C144" s="43"/>
      <c r="D144" s="43"/>
      <c r="E144" s="43"/>
      <c r="F144" s="43"/>
      <c r="H144" s="14"/>
    </row>
    <row r="145" spans="1:8" x14ac:dyDescent="0.4">
      <c r="A145" s="1"/>
      <c r="B145" s="14"/>
      <c r="C145" s="43"/>
      <c r="D145" s="43"/>
      <c r="E145" s="43"/>
      <c r="F145" s="43"/>
      <c r="H145" s="14"/>
    </row>
    <row r="146" spans="1:8" x14ac:dyDescent="0.4">
      <c r="H146" s="3"/>
    </row>
    <row r="147" spans="1:8" x14ac:dyDescent="0.4">
      <c r="H147" s="3"/>
    </row>
    <row r="148" spans="1:8" x14ac:dyDescent="0.4">
      <c r="H148" s="3"/>
    </row>
    <row r="149" spans="1:8" x14ac:dyDescent="0.4">
      <c r="H149" s="3"/>
    </row>
  </sheetData>
  <sheetProtection sheet="1" objects="1" scenarios="1"/>
  <conditionalFormatting sqref="C26:F26">
    <cfRule type="cellIs" dxfId="1" priority="4" operator="greaterThan">
      <formula>C$8</formula>
    </cfRule>
  </conditionalFormatting>
  <conditionalFormatting sqref="C27:F27">
    <cfRule type="cellIs" dxfId="0" priority="1" operator="greaterThan">
      <formula>C$8</formula>
    </cfRule>
  </conditionalFormatting>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72EACA-186C-442B-B3B9-F6245D1FD601}">
  <dimension ref="B1:AA149"/>
  <sheetViews>
    <sheetView showGridLines="0" zoomScaleNormal="100" workbookViewId="0"/>
  </sheetViews>
  <sheetFormatPr defaultRowHeight="14.6" x14ac:dyDescent="0.4"/>
  <cols>
    <col min="1" max="1" width="2.3828125" customWidth="1"/>
  </cols>
  <sheetData>
    <row r="1" spans="2:26" ht="12.65" customHeight="1" thickBot="1" x14ac:dyDescent="0.45">
      <c r="B1" s="90"/>
      <c r="C1" s="77"/>
      <c r="D1" s="77"/>
      <c r="E1" s="77"/>
      <c r="F1" s="77"/>
    </row>
    <row r="2" spans="2:26" ht="23.7" customHeight="1" thickBot="1" x14ac:dyDescent="0.45">
      <c r="B2" s="124" t="s">
        <v>204</v>
      </c>
      <c r="C2" s="86"/>
      <c r="D2" s="87"/>
      <c r="E2" s="86"/>
      <c r="F2" s="86"/>
      <c r="G2" s="86"/>
      <c r="H2" s="86"/>
      <c r="I2" s="86"/>
      <c r="J2" s="86"/>
      <c r="K2" s="86"/>
      <c r="L2" s="86"/>
      <c r="M2" s="86"/>
      <c r="N2" s="86"/>
      <c r="O2" s="86"/>
      <c r="P2" s="86"/>
      <c r="Q2" s="86"/>
      <c r="R2" s="86"/>
      <c r="S2" s="86"/>
      <c r="T2" s="86"/>
      <c r="U2" s="86"/>
      <c r="V2" s="86"/>
      <c r="W2" s="86"/>
      <c r="X2" s="86"/>
      <c r="Y2" s="86"/>
      <c r="Z2" s="87"/>
    </row>
    <row r="3" spans="2:26" x14ac:dyDescent="0.4">
      <c r="B3" s="78"/>
      <c r="C3" s="77"/>
      <c r="D3" s="77"/>
      <c r="E3" s="77"/>
      <c r="F3" s="77"/>
    </row>
    <row r="4" spans="2:26" ht="15.9" x14ac:dyDescent="0.4">
      <c r="B4" s="204" t="s">
        <v>206</v>
      </c>
      <c r="C4" s="82"/>
      <c r="D4" s="77"/>
      <c r="E4" s="77"/>
      <c r="F4" s="77"/>
    </row>
    <row r="5" spans="2:26" x14ac:dyDescent="0.4">
      <c r="B5" s="203" t="s">
        <v>210</v>
      </c>
      <c r="C5" s="84"/>
    </row>
    <row r="6" spans="2:26" x14ac:dyDescent="0.4">
      <c r="B6" s="241" t="s">
        <v>211</v>
      </c>
      <c r="C6" s="88" t="s">
        <v>29</v>
      </c>
    </row>
    <row r="8" spans="2:26" ht="15.9" x14ac:dyDescent="0.4">
      <c r="B8" s="204" t="s">
        <v>207</v>
      </c>
    </row>
    <row r="9" spans="2:26" x14ac:dyDescent="0.4">
      <c r="B9" s="203" t="s">
        <v>212</v>
      </c>
    </row>
    <row r="10" spans="2:26" x14ac:dyDescent="0.4">
      <c r="B10" s="203" t="s">
        <v>213</v>
      </c>
    </row>
    <row r="11" spans="2:26" x14ac:dyDescent="0.4">
      <c r="B11" s="21" t="s">
        <v>30</v>
      </c>
    </row>
    <row r="12" spans="2:26" x14ac:dyDescent="0.4">
      <c r="B12" s="65" t="s">
        <v>65</v>
      </c>
    </row>
    <row r="13" spans="2:26" x14ac:dyDescent="0.4">
      <c r="B13" s="88"/>
    </row>
    <row r="14" spans="2:26" ht="4" customHeight="1" x14ac:dyDescent="0.4">
      <c r="B14" s="88"/>
    </row>
    <row r="15" spans="2:26" ht="15.9" x14ac:dyDescent="0.4">
      <c r="B15" s="204" t="s">
        <v>208</v>
      </c>
    </row>
    <row r="16" spans="2:26" x14ac:dyDescent="0.4">
      <c r="B16" s="203" t="s">
        <v>214</v>
      </c>
    </row>
    <row r="17" spans="2:26" x14ac:dyDescent="0.4">
      <c r="B17" s="203" t="s">
        <v>215</v>
      </c>
    </row>
    <row r="18" spans="2:26" x14ac:dyDescent="0.4">
      <c r="B18" s="21" t="s">
        <v>31</v>
      </c>
    </row>
    <row r="19" spans="2:26" x14ac:dyDescent="0.4">
      <c r="B19" s="21" t="s">
        <v>69</v>
      </c>
    </row>
    <row r="20" spans="2:26" x14ac:dyDescent="0.4">
      <c r="B20" s="85"/>
    </row>
    <row r="21" spans="2:26" ht="5.5" customHeight="1" x14ac:dyDescent="0.4">
      <c r="D21" s="84"/>
    </row>
    <row r="22" spans="2:26" ht="15.9" x14ac:dyDescent="0.4">
      <c r="B22" s="204" t="s">
        <v>209</v>
      </c>
    </row>
    <row r="23" spans="2:26" x14ac:dyDescent="0.4">
      <c r="B23" s="203" t="s">
        <v>174</v>
      </c>
    </row>
    <row r="24" spans="2:26" x14ac:dyDescent="0.4">
      <c r="B24" s="82"/>
    </row>
    <row r="25" spans="2:26" ht="15" thickBot="1" x14ac:dyDescent="0.45"/>
    <row r="26" spans="2:26" ht="22" customHeight="1" thickBot="1" x14ac:dyDescent="0.45">
      <c r="B26" s="124" t="s">
        <v>205</v>
      </c>
      <c r="C26" s="86"/>
      <c r="D26" s="87"/>
      <c r="E26" s="86"/>
      <c r="F26" s="86"/>
      <c r="G26" s="86"/>
      <c r="H26" s="86"/>
      <c r="I26" s="86"/>
      <c r="J26" s="86"/>
      <c r="K26" s="86"/>
      <c r="L26" s="86"/>
      <c r="M26" s="86"/>
      <c r="N26" s="86"/>
      <c r="O26" s="86"/>
      <c r="P26" s="86"/>
      <c r="Q26" s="86"/>
      <c r="R26" s="86"/>
      <c r="S26" s="86"/>
      <c r="T26" s="86"/>
      <c r="U26" s="86"/>
      <c r="V26" s="86"/>
      <c r="W26" s="86"/>
      <c r="X26" s="86"/>
      <c r="Y26" s="86"/>
      <c r="Z26" s="87"/>
    </row>
    <row r="27" spans="2:26" x14ac:dyDescent="0.4">
      <c r="B27" s="119"/>
      <c r="C27" s="120"/>
      <c r="D27" s="120"/>
      <c r="E27" s="120"/>
      <c r="F27" s="120"/>
      <c r="G27" s="120"/>
      <c r="H27" s="120"/>
      <c r="I27" s="120"/>
      <c r="J27" s="120"/>
      <c r="K27" s="120"/>
      <c r="L27" s="6"/>
      <c r="M27" s="6"/>
    </row>
    <row r="28" spans="2:26" x14ac:dyDescent="0.4">
      <c r="B28" s="81" t="s">
        <v>216</v>
      </c>
    </row>
    <row r="29" spans="2:26" x14ac:dyDescent="0.4">
      <c r="B29" s="81" t="s">
        <v>217</v>
      </c>
    </row>
    <row r="30" spans="2:26" x14ac:dyDescent="0.4">
      <c r="B30" s="81" t="s">
        <v>218</v>
      </c>
    </row>
    <row r="31" spans="2:26" x14ac:dyDescent="0.4">
      <c r="B31" s="81" t="s">
        <v>25</v>
      </c>
    </row>
    <row r="33" spans="2:7" ht="15.9" x14ac:dyDescent="0.4">
      <c r="B33" s="204" t="s">
        <v>68</v>
      </c>
      <c r="D33" s="82"/>
      <c r="E33" s="77"/>
      <c r="F33" s="77"/>
      <c r="G33" s="77"/>
    </row>
    <row r="34" spans="2:7" x14ac:dyDescent="0.4">
      <c r="B34" s="203" t="s">
        <v>219</v>
      </c>
      <c r="D34" s="84"/>
    </row>
    <row r="35" spans="2:7" x14ac:dyDescent="0.4">
      <c r="B35" s="241" t="s">
        <v>211</v>
      </c>
    </row>
    <row r="36" spans="2:7" x14ac:dyDescent="0.4">
      <c r="B36" s="21" t="s">
        <v>29</v>
      </c>
    </row>
    <row r="37" spans="2:7" x14ac:dyDescent="0.4">
      <c r="B37" s="242"/>
    </row>
    <row r="38" spans="2:7" x14ac:dyDescent="0.4">
      <c r="B38" s="242"/>
    </row>
    <row r="39" spans="2:7" ht="15.9" x14ac:dyDescent="0.4">
      <c r="B39" s="204" t="s">
        <v>32</v>
      </c>
    </row>
    <row r="40" spans="2:7" x14ac:dyDescent="0.4">
      <c r="B40" s="203" t="s">
        <v>212</v>
      </c>
    </row>
    <row r="41" spans="2:7" x14ac:dyDescent="0.4">
      <c r="B41" s="203" t="s">
        <v>213</v>
      </c>
    </row>
    <row r="42" spans="2:7" x14ac:dyDescent="0.4">
      <c r="B42" s="21" t="s">
        <v>30</v>
      </c>
    </row>
    <row r="43" spans="2:7" x14ac:dyDescent="0.4">
      <c r="B43" s="65" t="s">
        <v>65</v>
      </c>
    </row>
    <row r="44" spans="2:7" x14ac:dyDescent="0.4">
      <c r="B44" s="65"/>
    </row>
    <row r="45" spans="2:7" x14ac:dyDescent="0.4">
      <c r="B45" s="65"/>
    </row>
    <row r="46" spans="2:7" x14ac:dyDescent="0.4">
      <c r="B46" s="88"/>
    </row>
    <row r="47" spans="2:7" x14ac:dyDescent="0.4">
      <c r="B47" s="88"/>
    </row>
    <row r="48" spans="2:7" x14ac:dyDescent="0.4">
      <c r="B48" s="88"/>
    </row>
    <row r="49" spans="2:2" x14ac:dyDescent="0.4">
      <c r="B49" s="88"/>
    </row>
    <row r="50" spans="2:2" x14ac:dyDescent="0.4">
      <c r="B50" s="88"/>
    </row>
    <row r="51" spans="2:2" x14ac:dyDescent="0.4">
      <c r="B51" s="88"/>
    </row>
    <row r="52" spans="2:2" x14ac:dyDescent="0.4">
      <c r="B52" s="88"/>
    </row>
    <row r="53" spans="2:2" x14ac:dyDescent="0.4">
      <c r="B53" s="88"/>
    </row>
    <row r="105" spans="2:27" ht="15" thickBot="1" x14ac:dyDescent="0.45"/>
    <row r="106" spans="2:27" ht="22.4" customHeight="1" thickBot="1" x14ac:dyDescent="0.45">
      <c r="B106" s="243" t="s">
        <v>220</v>
      </c>
      <c r="C106" s="117"/>
      <c r="D106" s="117"/>
      <c r="E106" s="117"/>
      <c r="F106" s="117"/>
      <c r="G106" s="117"/>
      <c r="H106" s="117"/>
      <c r="I106" s="117"/>
      <c r="J106" s="117"/>
      <c r="K106" s="117"/>
      <c r="L106" s="117"/>
      <c r="M106" s="117"/>
      <c r="N106" s="117"/>
      <c r="O106" s="117"/>
      <c r="P106" s="117"/>
      <c r="Q106" s="117"/>
      <c r="R106" s="117"/>
      <c r="S106" s="117"/>
      <c r="T106" s="117"/>
      <c r="U106" s="117"/>
      <c r="V106" s="117"/>
      <c r="W106" s="117"/>
      <c r="X106" s="117"/>
      <c r="Y106" s="117"/>
      <c r="Z106" s="117"/>
      <c r="AA106" s="118"/>
    </row>
    <row r="148" spans="2:2" x14ac:dyDescent="0.4">
      <c r="B148" s="62" t="s">
        <v>67</v>
      </c>
    </row>
    <row r="149" spans="2:2" x14ac:dyDescent="0.4">
      <c r="B149" s="65" t="s">
        <v>66</v>
      </c>
    </row>
  </sheetData>
  <sheetProtection sheet="1" objects="1" scenarios="1"/>
  <hyperlinks>
    <hyperlink ref="B42" r:id="rId1" xr:uid="{C7A67307-FF4D-4ED3-AC87-F08B68BAC82D}"/>
    <hyperlink ref="B43" r:id="rId2" xr:uid="{9B9F9E60-8B43-429A-ABB4-88F4924751F2}"/>
    <hyperlink ref="B149" r:id="rId3" xr:uid="{6EB30EC4-3101-49AE-8579-719283C1FE7B}"/>
    <hyperlink ref="B36" r:id="rId4" xr:uid="{9E771276-286C-4931-B8A4-376C6E97F403}"/>
    <hyperlink ref="B12" r:id="rId5" xr:uid="{50D53A50-499C-4C5A-8F9A-D86185E7376D}"/>
    <hyperlink ref="B18" r:id="rId6" xr:uid="{C4658339-ED81-45E4-863A-C9C3D2644792}"/>
    <hyperlink ref="B11" r:id="rId7" xr:uid="{47574DBE-525F-4E11-AF9F-7CFC5CBCE6A2}"/>
    <hyperlink ref="C6" r:id="rId8" xr:uid="{609B9E22-20B2-43CA-8D86-7C9736457DC0}"/>
    <hyperlink ref="B19" r:id="rId9" xr:uid="{02BB3808-5958-4D95-88EE-75C7E1DB20A9}"/>
  </hyperlinks>
  <pageMargins left="0.7" right="0.7" top="0.75" bottom="0.75" header="0.3" footer="0.3"/>
  <pageSetup orientation="portrait" r:id="rId10"/>
  <drawing r:id="rId1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0FE51-7CD9-40F6-8681-05FD54119526}">
  <dimension ref="B1:T258"/>
  <sheetViews>
    <sheetView showGridLines="0" zoomScaleNormal="100" workbookViewId="0"/>
  </sheetViews>
  <sheetFormatPr defaultRowHeight="14.6" x14ac:dyDescent="0.4"/>
  <cols>
    <col min="1" max="1" width="1.15234375" customWidth="1"/>
    <col min="3" max="3" width="9.84375" bestFit="1" customWidth="1"/>
    <col min="4" max="5" width="9.3046875" bestFit="1" customWidth="1"/>
  </cols>
  <sheetData>
    <row r="1" spans="2:20" ht="15" thickBot="1" x14ac:dyDescent="0.45"/>
    <row r="2" spans="2:20" ht="23.7" customHeight="1" thickBot="1" x14ac:dyDescent="0.45">
      <c r="B2" s="124" t="s">
        <v>179</v>
      </c>
      <c r="C2" s="228"/>
      <c r="D2" s="87"/>
      <c r="E2" s="86"/>
      <c r="F2" s="86"/>
      <c r="G2" s="86"/>
      <c r="H2" s="86"/>
      <c r="I2" s="86"/>
      <c r="J2" s="86"/>
      <c r="K2" s="86"/>
      <c r="L2" s="86"/>
      <c r="M2" s="86"/>
      <c r="N2" s="86"/>
      <c r="O2" s="86"/>
      <c r="P2" s="86"/>
      <c r="Q2" s="86"/>
      <c r="R2" s="86"/>
      <c r="S2" s="86"/>
      <c r="T2" s="87"/>
    </row>
    <row r="4" spans="2:20" x14ac:dyDescent="0.4">
      <c r="B4" s="19" t="s">
        <v>11</v>
      </c>
      <c r="C4" s="62" t="s">
        <v>180</v>
      </c>
    </row>
    <row r="5" spans="2:20" ht="14.15" customHeight="1" x14ac:dyDescent="0.4">
      <c r="B5" s="19"/>
      <c r="C5" t="s">
        <v>128</v>
      </c>
    </row>
    <row r="6" spans="2:20" x14ac:dyDescent="0.4">
      <c r="C6" s="174" t="s">
        <v>131</v>
      </c>
    </row>
    <row r="7" spans="2:20" ht="15" thickBot="1" x14ac:dyDescent="0.45"/>
    <row r="8" spans="2:20" ht="15" thickBot="1" x14ac:dyDescent="0.45">
      <c r="C8" s="249">
        <v>8</v>
      </c>
      <c r="D8" s="62" t="s">
        <v>181</v>
      </c>
    </row>
    <row r="9" spans="2:20" x14ac:dyDescent="0.4">
      <c r="D9" s="62"/>
      <c r="E9" t="s">
        <v>129</v>
      </c>
    </row>
    <row r="10" spans="2:20" x14ac:dyDescent="0.4">
      <c r="D10" s="62"/>
      <c r="E10" t="s">
        <v>130</v>
      </c>
    </row>
    <row r="11" spans="2:20" ht="15" thickBot="1" x14ac:dyDescent="0.45">
      <c r="D11" s="62"/>
    </row>
    <row r="12" spans="2:20" ht="16.3" thickBot="1" x14ac:dyDescent="0.5">
      <c r="C12" s="249">
        <v>4.3899999999999997</v>
      </c>
      <c r="D12" s="62" t="s">
        <v>178</v>
      </c>
    </row>
    <row r="13" spans="2:20" x14ac:dyDescent="0.4">
      <c r="D13" s="62"/>
      <c r="E13" t="s">
        <v>182</v>
      </c>
    </row>
    <row r="14" spans="2:20" x14ac:dyDescent="0.4">
      <c r="E14" s="174" t="s">
        <v>132</v>
      </c>
    </row>
    <row r="15" spans="2:20" ht="15" thickBot="1" x14ac:dyDescent="0.45"/>
    <row r="16" spans="2:20" ht="15" thickBot="1" x14ac:dyDescent="0.45">
      <c r="C16" s="64">
        <f>1/C8/C12</f>
        <v>2.8473804100227793E-2</v>
      </c>
      <c r="D16" s="62" t="s">
        <v>183</v>
      </c>
    </row>
    <row r="17" spans="2:5" x14ac:dyDescent="0.4">
      <c r="C17" s="175"/>
      <c r="D17" s="62"/>
      <c r="E17" t="s">
        <v>133</v>
      </c>
    </row>
    <row r="18" spans="2:5" x14ac:dyDescent="0.4">
      <c r="C18" s="19" t="s">
        <v>9</v>
      </c>
      <c r="E18" t="s">
        <v>134</v>
      </c>
    </row>
    <row r="19" spans="2:5" x14ac:dyDescent="0.4">
      <c r="C19" s="19" t="s">
        <v>9</v>
      </c>
      <c r="E19" t="s">
        <v>135</v>
      </c>
    </row>
    <row r="20" spans="2:5" x14ac:dyDescent="0.4">
      <c r="C20" s="19" t="s">
        <v>9</v>
      </c>
    </row>
    <row r="21" spans="2:5" x14ac:dyDescent="0.4">
      <c r="C21" s="19" t="s">
        <v>10</v>
      </c>
    </row>
    <row r="22" spans="2:5" ht="15" thickBot="1" x14ac:dyDescent="0.45"/>
    <row r="23" spans="2:5" ht="15" thickBot="1" x14ac:dyDescent="0.45">
      <c r="B23" s="19" t="s">
        <v>12</v>
      </c>
      <c r="C23" s="249">
        <v>0.03</v>
      </c>
      <c r="D23" s="177" t="s">
        <v>155</v>
      </c>
    </row>
    <row r="24" spans="2:5" x14ac:dyDescent="0.4">
      <c r="B24" s="19"/>
      <c r="D24" s="177"/>
      <c r="E24" s="62" t="s">
        <v>184</v>
      </c>
    </row>
    <row r="25" spans="2:5" x14ac:dyDescent="0.4">
      <c r="B25" s="19"/>
      <c r="D25" s="177"/>
      <c r="E25" t="s">
        <v>136</v>
      </c>
    </row>
    <row r="26" spans="2:5" ht="15" thickBot="1" x14ac:dyDescent="0.45">
      <c r="B26" s="19"/>
      <c r="D26" s="177"/>
    </row>
    <row r="27" spans="2:5" ht="15" thickBot="1" x14ac:dyDescent="0.45">
      <c r="C27" s="178">
        <f>C23/0.00135383</f>
        <v>22.159355310489499</v>
      </c>
      <c r="D27" s="177" t="s">
        <v>156</v>
      </c>
    </row>
    <row r="28" spans="2:5" x14ac:dyDescent="0.4">
      <c r="C28" s="209"/>
      <c r="D28" s="177"/>
      <c r="E28" t="s">
        <v>185</v>
      </c>
    </row>
    <row r="29" spans="2:5" x14ac:dyDescent="0.4">
      <c r="C29" s="209"/>
      <c r="D29" s="177"/>
      <c r="E29" s="174" t="s">
        <v>13</v>
      </c>
    </row>
    <row r="30" spans="2:5" x14ac:dyDescent="0.4">
      <c r="C30" s="19"/>
      <c r="D30" s="177"/>
    </row>
    <row r="31" spans="2:5" x14ac:dyDescent="0.4">
      <c r="C31" s="19"/>
      <c r="D31" s="177"/>
      <c r="E31" t="s">
        <v>186</v>
      </c>
    </row>
    <row r="32" spans="2:5" x14ac:dyDescent="0.4">
      <c r="C32" s="19"/>
      <c r="D32" s="177"/>
      <c r="E32" t="s">
        <v>137</v>
      </c>
    </row>
    <row r="33" spans="2:20" x14ac:dyDescent="0.4">
      <c r="C33" s="19"/>
      <c r="D33" s="177"/>
      <c r="E33" t="s">
        <v>187</v>
      </c>
    </row>
    <row r="34" spans="2:20" x14ac:dyDescent="0.4">
      <c r="C34" s="19"/>
      <c r="D34" s="177"/>
      <c r="E34" t="s">
        <v>138</v>
      </c>
    </row>
    <row r="35" spans="2:20" x14ac:dyDescent="0.4">
      <c r="C35" s="19"/>
      <c r="D35" s="177"/>
    </row>
    <row r="36" spans="2:20" x14ac:dyDescent="0.4">
      <c r="C36" s="19"/>
      <c r="D36" s="177"/>
      <c r="E36" t="s">
        <v>188</v>
      </c>
    </row>
    <row r="37" spans="2:20" x14ac:dyDescent="0.4">
      <c r="C37" s="19"/>
      <c r="D37" s="177"/>
      <c r="E37" s="65" t="s">
        <v>107</v>
      </c>
      <c r="T37" s="65"/>
    </row>
    <row r="38" spans="2:20" x14ac:dyDescent="0.4">
      <c r="C38" s="19"/>
      <c r="D38" s="177"/>
      <c r="T38" s="65"/>
    </row>
    <row r="39" spans="2:20" x14ac:dyDescent="0.4">
      <c r="C39" s="19"/>
      <c r="D39" s="177"/>
      <c r="E39" t="s">
        <v>189</v>
      </c>
      <c r="G39" s="65"/>
    </row>
    <row r="40" spans="2:20" x14ac:dyDescent="0.4">
      <c r="C40" s="19"/>
      <c r="D40" s="177"/>
      <c r="E40" s="65" t="s">
        <v>106</v>
      </c>
    </row>
    <row r="41" spans="2:20" x14ac:dyDescent="0.4">
      <c r="C41" s="19"/>
      <c r="D41" s="177"/>
      <c r="E41" s="65"/>
    </row>
    <row r="42" spans="2:20" x14ac:dyDescent="0.4">
      <c r="C42" s="19"/>
      <c r="D42" s="177"/>
      <c r="E42" s="65"/>
    </row>
    <row r="43" spans="2:20" x14ac:dyDescent="0.4">
      <c r="B43" s="19" t="s">
        <v>139</v>
      </c>
      <c r="C43" s="177" t="s">
        <v>190</v>
      </c>
      <c r="D43" s="177"/>
      <c r="E43" s="65"/>
    </row>
    <row r="44" spans="2:20" x14ac:dyDescent="0.4">
      <c r="C44" s="19"/>
      <c r="D44" s="177"/>
      <c r="E44" s="65"/>
    </row>
    <row r="45" spans="2:20" x14ac:dyDescent="0.4">
      <c r="C45" s="62" t="s">
        <v>191</v>
      </c>
    </row>
    <row r="46" spans="2:20" x14ac:dyDescent="0.4">
      <c r="C46" s="19" t="s">
        <v>9</v>
      </c>
    </row>
    <row r="47" spans="2:20" x14ac:dyDescent="0.4">
      <c r="C47" s="19" t="s">
        <v>9</v>
      </c>
      <c r="D47" s="62" t="s">
        <v>140</v>
      </c>
    </row>
    <row r="48" spans="2:20" x14ac:dyDescent="0.4">
      <c r="C48" s="19" t="s">
        <v>9</v>
      </c>
      <c r="D48" s="19" t="s">
        <v>9</v>
      </c>
      <c r="E48" t="s">
        <v>144</v>
      </c>
    </row>
    <row r="49" spans="3:7" x14ac:dyDescent="0.4">
      <c r="C49" s="19" t="s">
        <v>9</v>
      </c>
      <c r="D49" s="19" t="s">
        <v>9</v>
      </c>
    </row>
    <row r="50" spans="3:7" x14ac:dyDescent="0.4">
      <c r="C50" s="19" t="s">
        <v>9</v>
      </c>
      <c r="D50" s="19" t="s">
        <v>9</v>
      </c>
      <c r="E50" s="62" t="s">
        <v>141</v>
      </c>
    </row>
    <row r="51" spans="3:7" x14ac:dyDescent="0.4">
      <c r="C51" s="19" t="s">
        <v>9</v>
      </c>
      <c r="D51" s="19" t="s">
        <v>9</v>
      </c>
      <c r="E51" s="19" t="s">
        <v>9</v>
      </c>
      <c r="F51" s="62" t="s">
        <v>143</v>
      </c>
    </row>
    <row r="52" spans="3:7" x14ac:dyDescent="0.4">
      <c r="C52" s="19" t="s">
        <v>9</v>
      </c>
      <c r="D52" s="19" t="s">
        <v>9</v>
      </c>
      <c r="E52" s="19" t="s">
        <v>9</v>
      </c>
      <c r="F52" s="174" t="s">
        <v>142</v>
      </c>
    </row>
    <row r="53" spans="3:7" ht="15" thickBot="1" x14ac:dyDescent="0.45">
      <c r="C53" s="19" t="s">
        <v>10</v>
      </c>
      <c r="D53" s="19" t="s">
        <v>10</v>
      </c>
      <c r="E53" s="19" t="s">
        <v>10</v>
      </c>
    </row>
    <row r="54" spans="3:7" x14ac:dyDescent="0.4">
      <c r="C54" s="210">
        <v>1</v>
      </c>
      <c r="D54" s="211">
        <v>0.03</v>
      </c>
      <c r="E54" s="212">
        <f>D54*C54</f>
        <v>0.03</v>
      </c>
      <c r="F54" s="213"/>
    </row>
    <row r="55" spans="3:7" x14ac:dyDescent="0.4">
      <c r="C55" s="214">
        <v>1.4139999999999999</v>
      </c>
      <c r="D55" s="215">
        <v>0.03</v>
      </c>
      <c r="E55" s="216">
        <f t="shared" ref="E55:E68" si="0">D55*C55</f>
        <v>4.2419999999999999E-2</v>
      </c>
      <c r="F55" s="213"/>
      <c r="G55" s="176" t="s">
        <v>192</v>
      </c>
    </row>
    <row r="56" spans="3:7" x14ac:dyDescent="0.4">
      <c r="C56" s="214">
        <v>2</v>
      </c>
      <c r="D56" s="215">
        <v>0.03</v>
      </c>
      <c r="E56" s="216">
        <f t="shared" si="0"/>
        <v>0.06</v>
      </c>
      <c r="F56" s="213"/>
    </row>
    <row r="57" spans="3:7" x14ac:dyDescent="0.4">
      <c r="C57" s="214">
        <f>1.414*C56</f>
        <v>2.8279999999999998</v>
      </c>
      <c r="D57" s="215">
        <v>0.03</v>
      </c>
      <c r="E57" s="216">
        <f t="shared" si="0"/>
        <v>8.4839999999999999E-2</v>
      </c>
      <c r="F57" s="213"/>
      <c r="G57" s="176" t="s">
        <v>193</v>
      </c>
    </row>
    <row r="58" spans="3:7" x14ac:dyDescent="0.4">
      <c r="C58" s="214">
        <v>4</v>
      </c>
      <c r="D58" s="215">
        <v>0.03</v>
      </c>
      <c r="E58" s="216">
        <f t="shared" si="0"/>
        <v>0.12</v>
      </c>
      <c r="F58" s="213"/>
      <c r="G58" s="176" t="s">
        <v>194</v>
      </c>
    </row>
    <row r="59" spans="3:7" x14ac:dyDescent="0.4">
      <c r="C59" s="214">
        <f>1.414*C58</f>
        <v>5.6559999999999997</v>
      </c>
      <c r="D59" s="215">
        <v>0.03</v>
      </c>
      <c r="E59" s="216">
        <f t="shared" si="0"/>
        <v>0.16968</v>
      </c>
      <c r="F59" s="213"/>
    </row>
    <row r="60" spans="3:7" x14ac:dyDescent="0.4">
      <c r="C60" s="214">
        <v>8</v>
      </c>
      <c r="D60" s="215">
        <v>0.03</v>
      </c>
      <c r="E60" s="216">
        <f t="shared" si="0"/>
        <v>0.24</v>
      </c>
      <c r="F60" s="213"/>
    </row>
    <row r="61" spans="3:7" x14ac:dyDescent="0.4">
      <c r="C61" s="214">
        <f>1.414*C60</f>
        <v>11.311999999999999</v>
      </c>
      <c r="D61" s="215">
        <v>0.03</v>
      </c>
      <c r="E61" s="216">
        <f t="shared" si="0"/>
        <v>0.33935999999999999</v>
      </c>
      <c r="F61" s="213"/>
    </row>
    <row r="62" spans="3:7" x14ac:dyDescent="0.4">
      <c r="C62" s="214">
        <v>16</v>
      </c>
      <c r="D62" s="215">
        <v>0.03</v>
      </c>
      <c r="E62" s="216">
        <f t="shared" si="0"/>
        <v>0.48</v>
      </c>
      <c r="F62" s="213"/>
    </row>
    <row r="63" spans="3:7" x14ac:dyDescent="0.4">
      <c r="C63" s="214">
        <f t="shared" ref="C63:C67" si="1">1.414*C62</f>
        <v>22.623999999999999</v>
      </c>
      <c r="D63" s="215">
        <v>0.03</v>
      </c>
      <c r="E63" s="216">
        <f t="shared" si="0"/>
        <v>0.67871999999999999</v>
      </c>
      <c r="F63" s="213"/>
    </row>
    <row r="64" spans="3:7" x14ac:dyDescent="0.4">
      <c r="C64" s="214">
        <v>32</v>
      </c>
      <c r="D64" s="215">
        <v>0.03</v>
      </c>
      <c r="E64" s="216">
        <f t="shared" si="0"/>
        <v>0.96</v>
      </c>
      <c r="F64" s="213"/>
    </row>
    <row r="65" spans="3:6" x14ac:dyDescent="0.4">
      <c r="C65" s="214">
        <f t="shared" si="1"/>
        <v>45.247999999999998</v>
      </c>
      <c r="D65" s="215">
        <v>0.03</v>
      </c>
      <c r="E65" s="216">
        <f t="shared" si="0"/>
        <v>1.35744</v>
      </c>
      <c r="F65" s="213"/>
    </row>
    <row r="66" spans="3:6" x14ac:dyDescent="0.4">
      <c r="C66" s="214">
        <v>64</v>
      </c>
      <c r="D66" s="215">
        <v>0.03</v>
      </c>
      <c r="E66" s="216">
        <f t="shared" si="0"/>
        <v>1.92</v>
      </c>
      <c r="F66" s="213"/>
    </row>
    <row r="67" spans="3:6" x14ac:dyDescent="0.4">
      <c r="C67" s="214">
        <f t="shared" si="1"/>
        <v>90.495999999999995</v>
      </c>
      <c r="D67" s="215">
        <v>0.03</v>
      </c>
      <c r="E67" s="216">
        <f t="shared" si="0"/>
        <v>2.71488</v>
      </c>
      <c r="F67" s="213"/>
    </row>
    <row r="68" spans="3:6" ht="15" thickBot="1" x14ac:dyDescent="0.45">
      <c r="C68" s="217">
        <v>128</v>
      </c>
      <c r="D68" s="218">
        <v>0.03</v>
      </c>
      <c r="E68" s="219">
        <f t="shared" si="0"/>
        <v>3.84</v>
      </c>
      <c r="F68" s="213"/>
    </row>
    <row r="69" spans="3:6" x14ac:dyDescent="0.4">
      <c r="C69" s="213"/>
    </row>
    <row r="70" spans="3:6" ht="15" thickBot="1" x14ac:dyDescent="0.45">
      <c r="C70" s="213"/>
    </row>
    <row r="71" spans="3:6" ht="15" thickBot="1" x14ac:dyDescent="0.45">
      <c r="C71" s="220">
        <f>C23/1.414</f>
        <v>2.1216407355021217E-2</v>
      </c>
      <c r="D71" s="221" t="s">
        <v>195</v>
      </c>
    </row>
    <row r="72" spans="3:6" x14ac:dyDescent="0.4">
      <c r="C72" s="213"/>
      <c r="D72" s="221"/>
      <c r="E72" t="s">
        <v>145</v>
      </c>
    </row>
    <row r="73" spans="3:6" x14ac:dyDescent="0.4">
      <c r="C73" s="213"/>
      <c r="E73" t="s">
        <v>146</v>
      </c>
    </row>
    <row r="74" spans="3:6" x14ac:dyDescent="0.4">
      <c r="C74" s="213"/>
    </row>
    <row r="75" spans="3:6" x14ac:dyDescent="0.4">
      <c r="C75" s="213"/>
    </row>
    <row r="76" spans="3:6" x14ac:dyDescent="0.4">
      <c r="C76" s="62" t="s">
        <v>196</v>
      </c>
    </row>
    <row r="77" spans="3:6" x14ac:dyDescent="0.4">
      <c r="C77" s="19" t="s">
        <v>9</v>
      </c>
    </row>
    <row r="78" spans="3:6" x14ac:dyDescent="0.4">
      <c r="C78" s="19" t="s">
        <v>9</v>
      </c>
      <c r="D78" s="62" t="s">
        <v>147</v>
      </c>
    </row>
    <row r="79" spans="3:6" x14ac:dyDescent="0.4">
      <c r="C79" s="19" t="s">
        <v>9</v>
      </c>
      <c r="D79" s="19" t="s">
        <v>9</v>
      </c>
      <c r="E79" t="s">
        <v>148</v>
      </c>
    </row>
    <row r="80" spans="3:6" x14ac:dyDescent="0.4">
      <c r="C80" s="19" t="s">
        <v>9</v>
      </c>
      <c r="D80" s="19" t="s">
        <v>9</v>
      </c>
    </row>
    <row r="81" spans="3:7" x14ac:dyDescent="0.4">
      <c r="C81" s="19" t="s">
        <v>9</v>
      </c>
      <c r="D81" s="19" t="s">
        <v>9</v>
      </c>
      <c r="E81" s="62" t="s">
        <v>141</v>
      </c>
    </row>
    <row r="82" spans="3:7" x14ac:dyDescent="0.4">
      <c r="C82" s="19" t="s">
        <v>9</v>
      </c>
      <c r="D82" s="19" t="s">
        <v>9</v>
      </c>
      <c r="E82" s="19" t="s">
        <v>9</v>
      </c>
      <c r="F82" s="62" t="s">
        <v>149</v>
      </c>
    </row>
    <row r="83" spans="3:7" x14ac:dyDescent="0.4">
      <c r="C83" s="19" t="s">
        <v>9</v>
      </c>
      <c r="D83" s="19" t="s">
        <v>9</v>
      </c>
      <c r="E83" s="19" t="s">
        <v>9</v>
      </c>
      <c r="F83" s="174" t="s">
        <v>142</v>
      </c>
    </row>
    <row r="84" spans="3:7" ht="15" thickBot="1" x14ac:dyDescent="0.45">
      <c r="C84" s="19" t="s">
        <v>10</v>
      </c>
      <c r="D84" s="19" t="s">
        <v>10</v>
      </c>
      <c r="E84" s="19" t="s">
        <v>10</v>
      </c>
    </row>
    <row r="85" spans="3:7" x14ac:dyDescent="0.4">
      <c r="C85" s="210">
        <v>1</v>
      </c>
      <c r="D85" s="211">
        <f>$C$71</f>
        <v>2.1216407355021217E-2</v>
      </c>
      <c r="E85" s="222">
        <f>D85*C85</f>
        <v>2.1216407355021217E-2</v>
      </c>
      <c r="G85" s="176" t="s">
        <v>154</v>
      </c>
    </row>
    <row r="86" spans="3:7" x14ac:dyDescent="0.4">
      <c r="C86" s="214">
        <v>1.4139999999999999</v>
      </c>
      <c r="D86" s="215">
        <f t="shared" ref="D86:D99" si="2">$C$71</f>
        <v>2.1216407355021217E-2</v>
      </c>
      <c r="E86" s="223">
        <f t="shared" ref="E86:E99" si="3">D86*C86</f>
        <v>0.03</v>
      </c>
    </row>
    <row r="87" spans="3:7" x14ac:dyDescent="0.4">
      <c r="C87" s="214">
        <v>2</v>
      </c>
      <c r="D87" s="215">
        <f t="shared" si="2"/>
        <v>2.1216407355021217E-2</v>
      </c>
      <c r="E87" s="223">
        <f t="shared" si="3"/>
        <v>4.2432814710042434E-2</v>
      </c>
      <c r="G87" s="224" t="s">
        <v>197</v>
      </c>
    </row>
    <row r="88" spans="3:7" x14ac:dyDescent="0.4">
      <c r="C88" s="214">
        <f>1.414*C87</f>
        <v>2.8279999999999998</v>
      </c>
      <c r="D88" s="215">
        <f t="shared" si="2"/>
        <v>2.1216407355021217E-2</v>
      </c>
      <c r="E88" s="223">
        <f t="shared" si="3"/>
        <v>0.06</v>
      </c>
    </row>
    <row r="89" spans="3:7" x14ac:dyDescent="0.4">
      <c r="C89" s="214">
        <v>4</v>
      </c>
      <c r="D89" s="215">
        <f t="shared" si="2"/>
        <v>2.1216407355021217E-2</v>
      </c>
      <c r="E89" s="223">
        <f t="shared" si="3"/>
        <v>8.4865629420084868E-2</v>
      </c>
      <c r="G89" s="63" t="s">
        <v>151</v>
      </c>
    </row>
    <row r="90" spans="3:7" x14ac:dyDescent="0.4">
      <c r="C90" s="214">
        <f>1.414*C89</f>
        <v>5.6559999999999997</v>
      </c>
      <c r="D90" s="215">
        <f t="shared" si="2"/>
        <v>2.1216407355021217E-2</v>
      </c>
      <c r="E90" s="223">
        <f t="shared" si="3"/>
        <v>0.12</v>
      </c>
      <c r="G90" s="63" t="s">
        <v>150</v>
      </c>
    </row>
    <row r="91" spans="3:7" x14ac:dyDescent="0.4">
      <c r="C91" s="214">
        <v>8</v>
      </c>
      <c r="D91" s="215">
        <f t="shared" si="2"/>
        <v>2.1216407355021217E-2</v>
      </c>
      <c r="E91" s="223">
        <f t="shared" si="3"/>
        <v>0.16973125884016974</v>
      </c>
    </row>
    <row r="92" spans="3:7" x14ac:dyDescent="0.4">
      <c r="C92" s="214">
        <f>1.414*C91</f>
        <v>11.311999999999999</v>
      </c>
      <c r="D92" s="215">
        <f t="shared" si="2"/>
        <v>2.1216407355021217E-2</v>
      </c>
      <c r="E92" s="223">
        <f t="shared" si="3"/>
        <v>0.24</v>
      </c>
      <c r="G92" s="176" t="s">
        <v>152</v>
      </c>
    </row>
    <row r="93" spans="3:7" x14ac:dyDescent="0.4">
      <c r="C93" s="214">
        <v>16</v>
      </c>
      <c r="D93" s="215">
        <f t="shared" si="2"/>
        <v>2.1216407355021217E-2</v>
      </c>
      <c r="E93" s="223">
        <f t="shared" si="3"/>
        <v>0.33946251768033947</v>
      </c>
      <c r="G93" s="176" t="s">
        <v>153</v>
      </c>
    </row>
    <row r="94" spans="3:7" x14ac:dyDescent="0.4">
      <c r="C94" s="214">
        <f t="shared" ref="C94:C98" si="4">1.414*C93</f>
        <v>22.623999999999999</v>
      </c>
      <c r="D94" s="215">
        <f t="shared" si="2"/>
        <v>2.1216407355021217E-2</v>
      </c>
      <c r="E94" s="223">
        <f t="shared" si="3"/>
        <v>0.48</v>
      </c>
    </row>
    <row r="95" spans="3:7" x14ac:dyDescent="0.4">
      <c r="C95" s="214">
        <v>32</v>
      </c>
      <c r="D95" s="215">
        <f t="shared" si="2"/>
        <v>2.1216407355021217E-2</v>
      </c>
      <c r="E95" s="223">
        <f t="shared" si="3"/>
        <v>0.67892503536067894</v>
      </c>
    </row>
    <row r="96" spans="3:7" x14ac:dyDescent="0.4">
      <c r="C96" s="214">
        <f t="shared" si="4"/>
        <v>45.247999999999998</v>
      </c>
      <c r="D96" s="215">
        <f t="shared" si="2"/>
        <v>2.1216407355021217E-2</v>
      </c>
      <c r="E96" s="223">
        <f t="shared" si="3"/>
        <v>0.96</v>
      </c>
    </row>
    <row r="97" spans="3:12" x14ac:dyDescent="0.4">
      <c r="C97" s="214">
        <v>64</v>
      </c>
      <c r="D97" s="215">
        <f t="shared" si="2"/>
        <v>2.1216407355021217E-2</v>
      </c>
      <c r="E97" s="223">
        <f t="shared" si="3"/>
        <v>1.3578500707213579</v>
      </c>
    </row>
    <row r="98" spans="3:12" x14ac:dyDescent="0.4">
      <c r="C98" s="214">
        <f t="shared" si="4"/>
        <v>90.495999999999995</v>
      </c>
      <c r="D98" s="215">
        <f t="shared" si="2"/>
        <v>2.1216407355021217E-2</v>
      </c>
      <c r="E98" s="223">
        <f t="shared" si="3"/>
        <v>1.92</v>
      </c>
    </row>
    <row r="99" spans="3:12" ht="15" thickBot="1" x14ac:dyDescent="0.45">
      <c r="C99" s="217">
        <v>128</v>
      </c>
      <c r="D99" s="218">
        <f t="shared" si="2"/>
        <v>2.1216407355021217E-2</v>
      </c>
      <c r="E99" s="225">
        <f t="shared" si="3"/>
        <v>2.7157001414427158</v>
      </c>
    </row>
    <row r="102" spans="3:12" ht="15.9" x14ac:dyDescent="0.45">
      <c r="C102" s="208" t="s">
        <v>198</v>
      </c>
    </row>
    <row r="104" spans="3:12" ht="15.9" x14ac:dyDescent="0.45">
      <c r="C104" s="179" t="s">
        <v>14</v>
      </c>
      <c r="L104" s="179" t="s">
        <v>15</v>
      </c>
    </row>
    <row r="153" spans="3:3" ht="9.65" customHeight="1" x14ac:dyDescent="0.4"/>
    <row r="156" spans="3:3" x14ac:dyDescent="0.4">
      <c r="C156" s="226"/>
    </row>
    <row r="157" spans="3:3" x14ac:dyDescent="0.4">
      <c r="C157" s="227"/>
    </row>
    <row r="258" spans="3:3" x14ac:dyDescent="0.4">
      <c r="C258" s="65" t="s">
        <v>199</v>
      </c>
    </row>
  </sheetData>
  <sheetProtection sheet="1" objects="1" scenarios="1"/>
  <hyperlinks>
    <hyperlink ref="C104" r:id="rId1" xr:uid="{D09D8355-132B-4579-B938-6299CCE185DB}"/>
    <hyperlink ref="L104" r:id="rId2" xr:uid="{16DEC635-EE88-4BB5-9230-A1C2E557563C}"/>
    <hyperlink ref="E37" r:id="rId3" xr:uid="{7F8C0E52-61B7-4640-9FE8-A150E663276F}"/>
    <hyperlink ref="E40" r:id="rId4" xr:uid="{ABE37E3F-78DE-49EC-B48B-BE118EFB3BD6}"/>
    <hyperlink ref="C258" r:id="rId5" xr:uid="{A5DB82E8-8DE4-4064-A5C7-21551DCB4444}"/>
  </hyperlinks>
  <pageMargins left="0.7" right="0.7" top="0.75" bottom="0.75" header="0.3" footer="0.3"/>
  <pageSetup orientation="portrait" r:id="rId6"/>
  <drawing r:id="rId7"/>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70AA62-6094-4095-9EBE-67E15083784D}">
  <dimension ref="B1:Z86"/>
  <sheetViews>
    <sheetView showGridLines="0" zoomScaleNormal="100" workbookViewId="0"/>
  </sheetViews>
  <sheetFormatPr defaultRowHeight="14.6" x14ac:dyDescent="0.4"/>
  <cols>
    <col min="1" max="1" width="1.3828125" customWidth="1"/>
  </cols>
  <sheetData>
    <row r="1" spans="2:26" ht="7" customHeight="1" x14ac:dyDescent="0.4"/>
    <row r="2" spans="2:26" ht="15" thickBot="1" x14ac:dyDescent="0.45"/>
    <row r="3" spans="2:26" ht="21" customHeight="1" thickBot="1" x14ac:dyDescent="0.45">
      <c r="B3" s="124" t="s">
        <v>222</v>
      </c>
      <c r="C3" s="86"/>
      <c r="D3" s="87"/>
      <c r="E3" s="86"/>
      <c r="F3" s="86"/>
      <c r="G3" s="86"/>
      <c r="H3" s="86"/>
      <c r="I3" s="86"/>
      <c r="J3" s="86"/>
      <c r="K3" s="86"/>
      <c r="L3" s="86"/>
      <c r="M3" s="86"/>
      <c r="N3" s="87"/>
      <c r="O3" s="86"/>
      <c r="P3" s="86"/>
      <c r="Q3" s="86"/>
      <c r="R3" s="86"/>
      <c r="S3" s="86"/>
      <c r="T3" s="86"/>
      <c r="U3" s="86"/>
      <c r="V3" s="86"/>
      <c r="W3" s="86"/>
      <c r="X3" s="86"/>
      <c r="Y3" s="86"/>
      <c r="Z3" s="87"/>
    </row>
    <row r="86" spans="2:2" x14ac:dyDescent="0.4">
      <c r="B86" s="244" t="s">
        <v>221</v>
      </c>
    </row>
  </sheetData>
  <sheetProtection sheet="1" objects="1" scenarios="1"/>
  <hyperlinks>
    <hyperlink ref="B86" r:id="rId1" xr:uid="{74CA2030-DA77-4DBA-ABB2-CA9679D0BBF4}"/>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046672-43AD-4B3B-B383-8D664E54C2A3}">
  <dimension ref="B1:Z5"/>
  <sheetViews>
    <sheetView showGridLines="0" zoomScaleNormal="100" workbookViewId="0"/>
  </sheetViews>
  <sheetFormatPr defaultRowHeight="14.6" x14ac:dyDescent="0.4"/>
  <cols>
    <col min="1" max="1" width="1.84375" customWidth="1"/>
  </cols>
  <sheetData>
    <row r="1" spans="2:26" ht="15" thickBot="1" x14ac:dyDescent="0.45"/>
    <row r="2" spans="2:26" ht="21" customHeight="1" thickBot="1" x14ac:dyDescent="0.45">
      <c r="B2" s="124" t="s">
        <v>113</v>
      </c>
      <c r="C2" s="173"/>
      <c r="D2" s="86"/>
      <c r="E2" s="86"/>
      <c r="F2" s="86"/>
      <c r="G2" s="86"/>
      <c r="H2" s="86"/>
      <c r="I2" s="86"/>
      <c r="J2" s="86"/>
      <c r="K2" s="86"/>
      <c r="L2" s="86"/>
      <c r="M2" s="86"/>
      <c r="N2" s="86"/>
      <c r="O2" s="86"/>
      <c r="P2" s="86"/>
      <c r="Q2" s="86"/>
      <c r="R2" s="86"/>
      <c r="S2" s="86"/>
      <c r="T2" s="86"/>
      <c r="U2" s="86"/>
      <c r="V2" s="86"/>
      <c r="W2" s="86"/>
      <c r="X2" s="86"/>
      <c r="Y2" s="86"/>
      <c r="Z2" s="87"/>
    </row>
    <row r="3" spans="2:26" ht="9" customHeight="1" x14ac:dyDescent="0.4"/>
    <row r="4" spans="2:26" ht="15.9" x14ac:dyDescent="0.45">
      <c r="B4" s="208" t="s">
        <v>226</v>
      </c>
    </row>
    <row r="5" spans="2:26" x14ac:dyDescent="0.4">
      <c r="B5" s="62"/>
    </row>
  </sheetData>
  <sheetProtection sheet="1" objects="1" scenarios="1"/>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22A8A-5FE2-4373-B2D3-A1ECE7D63555}">
  <dimension ref="B1:Z72"/>
  <sheetViews>
    <sheetView showGridLines="0" workbookViewId="0"/>
  </sheetViews>
  <sheetFormatPr defaultRowHeight="14.6" x14ac:dyDescent="0.4"/>
  <cols>
    <col min="1" max="1" width="3.15234375" customWidth="1"/>
    <col min="9" max="9" width="12.53515625" customWidth="1"/>
  </cols>
  <sheetData>
    <row r="1" spans="2:26" ht="15" thickBot="1" x14ac:dyDescent="0.45"/>
    <row r="2" spans="2:26" ht="21" customHeight="1" thickBot="1" x14ac:dyDescent="0.45">
      <c r="B2" s="124" t="s">
        <v>244</v>
      </c>
      <c r="C2" s="173"/>
      <c r="D2" s="86"/>
      <c r="E2" s="86"/>
      <c r="F2" s="86"/>
      <c r="G2" s="86"/>
      <c r="H2" s="86"/>
      <c r="I2" s="86"/>
      <c r="J2" s="86"/>
      <c r="K2" s="86"/>
      <c r="L2" s="86"/>
      <c r="M2" s="86"/>
      <c r="N2" s="86"/>
      <c r="O2" s="86"/>
      <c r="P2" s="86"/>
      <c r="Q2" s="86"/>
      <c r="R2" s="86"/>
      <c r="S2" s="86"/>
      <c r="T2" s="86"/>
      <c r="U2" s="86"/>
      <c r="V2" s="86"/>
      <c r="W2" s="86"/>
      <c r="X2" s="86"/>
      <c r="Y2" s="86"/>
      <c r="Z2" s="87"/>
    </row>
    <row r="61" spans="2:2" ht="15.9" x14ac:dyDescent="0.45">
      <c r="B61" s="208" t="s">
        <v>236</v>
      </c>
    </row>
    <row r="63" spans="2:2" x14ac:dyDescent="0.4">
      <c r="B63" s="259" t="s">
        <v>238</v>
      </c>
    </row>
    <row r="64" spans="2:2" x14ac:dyDescent="0.4">
      <c r="B64" s="259" t="s">
        <v>239</v>
      </c>
    </row>
    <row r="65" spans="2:10" x14ac:dyDescent="0.4">
      <c r="B65" s="259"/>
    </row>
    <row r="66" spans="2:10" x14ac:dyDescent="0.4">
      <c r="B66" s="259" t="s">
        <v>237</v>
      </c>
    </row>
    <row r="68" spans="2:10" x14ac:dyDescent="0.4">
      <c r="B68" s="259" t="s">
        <v>240</v>
      </c>
    </row>
    <row r="69" spans="2:10" x14ac:dyDescent="0.4">
      <c r="B69" s="259" t="s">
        <v>241</v>
      </c>
    </row>
    <row r="70" spans="2:10" x14ac:dyDescent="0.4">
      <c r="B70" s="259" t="s">
        <v>242</v>
      </c>
    </row>
    <row r="72" spans="2:10" x14ac:dyDescent="0.4">
      <c r="B72" s="259" t="s">
        <v>243</v>
      </c>
      <c r="J72" s="65" t="s">
        <v>33</v>
      </c>
    </row>
  </sheetData>
  <sheetProtection sheet="1" objects="1" scenarios="1"/>
  <hyperlinks>
    <hyperlink ref="J72" r:id="rId1" xr:uid="{F3802034-7E46-434F-85AF-57933AE1E475}"/>
  </hyperlinks>
  <pageMargins left="0.7" right="0.7" top="0.75" bottom="0.75" header="0.3" footer="0.3"/>
  <pageSetup orientation="portrait"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7183BD-9D0C-4D78-AD18-4C889E545FC8}">
  <dimension ref="B1:Z141"/>
  <sheetViews>
    <sheetView showGridLines="0" workbookViewId="0">
      <selection activeCell="A2" sqref="A2:XFD2"/>
    </sheetView>
  </sheetViews>
  <sheetFormatPr defaultRowHeight="14.6" x14ac:dyDescent="0.4"/>
  <cols>
    <col min="1" max="1" width="1.84375" customWidth="1"/>
    <col min="14" max="14" width="6.3046875" customWidth="1"/>
    <col min="20" max="20" width="10.61328125" customWidth="1"/>
    <col min="21" max="21" width="9.23046875" customWidth="1"/>
  </cols>
  <sheetData>
    <row r="1" spans="2:26" ht="15" thickBot="1" x14ac:dyDescent="0.45"/>
    <row r="2" spans="2:26" ht="21" customHeight="1" thickBot="1" x14ac:dyDescent="0.45">
      <c r="B2" s="124" t="s">
        <v>249</v>
      </c>
      <c r="C2" s="173"/>
      <c r="D2" s="86"/>
      <c r="E2" s="86"/>
      <c r="F2" s="86"/>
      <c r="G2" s="86"/>
      <c r="H2" s="86"/>
      <c r="I2" s="86"/>
      <c r="J2" s="86"/>
      <c r="K2" s="86"/>
      <c r="L2" s="86"/>
      <c r="M2" s="86"/>
      <c r="N2" s="86"/>
      <c r="O2" s="86"/>
      <c r="P2" s="86"/>
      <c r="Q2" s="86"/>
      <c r="R2" s="86"/>
      <c r="S2" s="86"/>
      <c r="T2" s="86"/>
      <c r="U2" s="86"/>
      <c r="V2" s="86"/>
      <c r="W2" s="86"/>
      <c r="X2" s="86"/>
      <c r="Y2" s="86"/>
      <c r="Z2" s="87"/>
    </row>
    <row r="4" spans="2:26" x14ac:dyDescent="0.4">
      <c r="B4" s="259" t="s">
        <v>245</v>
      </c>
      <c r="O4" s="65" t="s">
        <v>246</v>
      </c>
      <c r="T4" s="259" t="s">
        <v>248</v>
      </c>
      <c r="U4" s="65" t="s">
        <v>247</v>
      </c>
    </row>
    <row r="141" customFormat="1" x14ac:dyDescent="0.4"/>
  </sheetData>
  <sheetProtection sheet="1" objects="1" scenarios="1"/>
  <hyperlinks>
    <hyperlink ref="O4" r:id="rId1" xr:uid="{F6D411C2-4C27-4CE6-848F-C851BF03A2BE}"/>
    <hyperlink ref="U4" r:id="rId2" location="compared" xr:uid="{B55D7457-5A82-4150-A906-9DEB0E64B607}"/>
  </hyperlinks>
  <pageMargins left="0.7" right="0.7" top="0.75" bottom="0.75" header="0.3" footer="0.3"/>
  <pageSetup orientation="portrait" r:id="rId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14C0C4-A614-48D1-8CD7-DD4F4F7744E5}">
  <dimension ref="B1:Z3"/>
  <sheetViews>
    <sheetView showGridLines="0" workbookViewId="0"/>
  </sheetViews>
  <sheetFormatPr defaultRowHeight="14.6" x14ac:dyDescent="0.4"/>
  <cols>
    <col min="1" max="1" width="2" customWidth="1"/>
  </cols>
  <sheetData>
    <row r="1" spans="2:26" ht="10.3" customHeight="1" thickBot="1" x14ac:dyDescent="0.45"/>
    <row r="2" spans="2:26" ht="26.6" customHeight="1" thickBot="1" x14ac:dyDescent="0.45">
      <c r="B2" s="124" t="s">
        <v>312</v>
      </c>
      <c r="C2" s="173"/>
      <c r="D2" s="86"/>
      <c r="E2" s="86"/>
      <c r="F2" s="86"/>
      <c r="G2" s="86"/>
      <c r="H2" s="86"/>
      <c r="I2" s="86"/>
      <c r="J2" s="86"/>
      <c r="K2" s="86"/>
      <c r="L2" s="86"/>
      <c r="M2" s="86"/>
      <c r="N2" s="86"/>
      <c r="O2" s="86"/>
      <c r="P2" s="86"/>
      <c r="Q2" s="86"/>
      <c r="R2" s="86"/>
      <c r="S2" s="86"/>
      <c r="T2" s="86"/>
      <c r="U2" s="86"/>
      <c r="V2" s="86"/>
      <c r="W2" s="86"/>
      <c r="X2" s="86"/>
      <c r="Y2" s="86"/>
      <c r="Z2" s="87"/>
    </row>
    <row r="3" spans="2:26" ht="10.3" customHeight="1" x14ac:dyDescent="0.4"/>
  </sheetData>
  <sheetProtection sheet="1" objects="1" scenarios="1"/>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11</vt:i4>
      </vt:variant>
    </vt:vector>
  </HeadingPairs>
  <TitlesOfParts>
    <vt:vector size="11" baseType="lpstr">
      <vt:lpstr>Main</vt:lpstr>
      <vt:lpstr>TL-120 Examples</vt:lpstr>
      <vt:lpstr>Mercury 12 Examples</vt:lpstr>
      <vt:lpstr>Twin-Rig Examples</vt:lpstr>
      <vt:lpstr>Di Marzio Enhanced</vt:lpstr>
      <vt:lpstr>Max CoC - Then Tweak</vt:lpstr>
      <vt:lpstr>Immersion</vt:lpstr>
      <vt:lpstr>JimmyD 3D</vt:lpstr>
      <vt:lpstr>RB67 50 DoFMaster</vt:lpstr>
      <vt:lpstr>903 SWC Mockup</vt:lpstr>
      <vt:lpstr>Anonymous Correspondence</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Mike</dc:creator>
  <cp:lastModifiedBy>Mike</cp:lastModifiedBy>
  <cp:lastPrinted>2023-04-18T17:07:36Z</cp:lastPrinted>
  <dcterms:created xsi:type="dcterms:W3CDTF">2023-03-13T21:49:30Z</dcterms:created>
  <dcterms:modified xsi:type="dcterms:W3CDTF">2023-08-11T21:14:20Z</dcterms:modified>
</cp:coreProperties>
</file>